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ERENCANAAN BPBD 2023\BAPPEDA 23\Satu Data\"/>
    </mc:Choice>
  </mc:AlternateContent>
  <bookViews>
    <workbookView xWindow="0" yWindow="0" windowWidth="20490" windowHeight="7755"/>
  </bookViews>
  <sheets>
    <sheet name="JUNI" sheetId="1" r:id="rId1"/>
    <sheet name="JULI" sheetId="2" r:id="rId2"/>
    <sheet name="AGUSTUS" sheetId="3" r:id="rId3"/>
    <sheet name="SEPTEMBER" sheetId="4" r:id="rId4"/>
    <sheet name="OKTOBER" sheetId="5" r:id="rId5"/>
    <sheet name="REKAP KEKERINGAN" sheetId="6" r:id="rId6"/>
    <sheet name="DIAGRAM" sheetId="7" r:id="rId7"/>
  </sheets>
  <calcPr calcId="152511"/>
</workbook>
</file>

<file path=xl/calcChain.xml><?xml version="1.0" encoding="utf-8"?>
<calcChain xmlns="http://schemas.openxmlformats.org/spreadsheetml/2006/main">
  <c r="M168" i="6" l="1"/>
  <c r="F165" i="6"/>
  <c r="E165" i="6"/>
  <c r="F157" i="6"/>
  <c r="E157" i="6"/>
  <c r="J155" i="6"/>
  <c r="F149" i="6"/>
  <c r="E149" i="6"/>
  <c r="F141" i="6"/>
  <c r="E141" i="6"/>
  <c r="F133" i="6"/>
  <c r="E133" i="6"/>
  <c r="I132" i="6"/>
  <c r="L132" i="6" s="1"/>
  <c r="K131" i="6"/>
  <c r="I131" i="6"/>
  <c r="I130" i="6"/>
  <c r="K129" i="6"/>
  <c r="I129" i="6"/>
  <c r="I128" i="6"/>
  <c r="I127" i="6"/>
  <c r="I126" i="6"/>
  <c r="F125" i="6"/>
  <c r="E125" i="6"/>
  <c r="I124" i="6"/>
  <c r="J123" i="6"/>
  <c r="L123" i="6" s="1"/>
  <c r="I123" i="6"/>
  <c r="I122" i="6"/>
  <c r="I121" i="6"/>
  <c r="I120" i="6"/>
  <c r="I119" i="6"/>
  <c r="I118" i="6"/>
  <c r="F117" i="6"/>
  <c r="E117" i="6"/>
  <c r="I116" i="6"/>
  <c r="I115" i="6"/>
  <c r="I114" i="6"/>
  <c r="I113" i="6"/>
  <c r="I112" i="6"/>
  <c r="I111" i="6"/>
  <c r="I110" i="6"/>
  <c r="F109" i="6"/>
  <c r="E109" i="6"/>
  <c r="I108" i="6"/>
  <c r="I105" i="6"/>
  <c r="I104" i="6"/>
  <c r="J103" i="6"/>
  <c r="L103" i="6" s="1"/>
  <c r="I103" i="6"/>
  <c r="I102" i="6"/>
  <c r="I101" i="6"/>
  <c r="I100" i="6"/>
  <c r="F99" i="6"/>
  <c r="E99" i="6"/>
  <c r="J96" i="6"/>
  <c r="J92" i="6"/>
  <c r="F91" i="6"/>
  <c r="E91" i="6"/>
  <c r="I89" i="6"/>
  <c r="L89" i="6" s="1"/>
  <c r="I85" i="6"/>
  <c r="F83" i="6"/>
  <c r="E83" i="6"/>
  <c r="F75" i="6"/>
  <c r="E75" i="6"/>
  <c r="K71" i="6"/>
  <c r="F67" i="6"/>
  <c r="E67" i="6"/>
  <c r="J65" i="6"/>
  <c r="J64" i="6"/>
  <c r="K60" i="6"/>
  <c r="F59" i="6"/>
  <c r="J58" i="6"/>
  <c r="K55" i="6"/>
  <c r="J54" i="6"/>
  <c r="E52" i="6"/>
  <c r="E59" i="6" s="1"/>
  <c r="K50" i="6"/>
  <c r="K46" i="6"/>
  <c r="H44" i="6"/>
  <c r="F44" i="6"/>
  <c r="F43" i="6"/>
  <c r="E43" i="6"/>
  <c r="J42" i="6"/>
  <c r="J38" i="6"/>
  <c r="F35" i="6"/>
  <c r="E35" i="6"/>
  <c r="J32" i="6"/>
  <c r="E29" i="6"/>
  <c r="L23" i="6"/>
  <c r="K23" i="6"/>
  <c r="E22" i="6"/>
  <c r="E21" i="6"/>
  <c r="K20" i="6"/>
  <c r="F20" i="6"/>
  <c r="F27" i="6" s="1"/>
  <c r="E20" i="6"/>
  <c r="E27" i="6" s="1"/>
  <c r="K18" i="6"/>
  <c r="J17" i="6"/>
  <c r="I16" i="6"/>
  <c r="J13" i="6"/>
  <c r="E13" i="6"/>
  <c r="J12" i="6"/>
  <c r="E12" i="6"/>
  <c r="K11" i="6"/>
  <c r="E11" i="6"/>
  <c r="F10" i="6"/>
  <c r="F19" i="6" s="1"/>
  <c r="E10" i="6"/>
  <c r="H9" i="6"/>
  <c r="E8" i="6"/>
  <c r="E19" i="6" s="1"/>
  <c r="AK166" i="5"/>
  <c r="AJ166" i="5"/>
  <c r="AI166" i="5"/>
  <c r="AH166" i="5"/>
  <c r="AG166" i="5"/>
  <c r="AF166" i="5"/>
  <c r="AE166" i="5"/>
  <c r="AD166" i="5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3" i="5"/>
  <c r="E163" i="5"/>
  <c r="AL162" i="5"/>
  <c r="K164" i="6" s="1"/>
  <c r="AL161" i="5"/>
  <c r="K163" i="6" s="1"/>
  <c r="AL160" i="5"/>
  <c r="K162" i="6" s="1"/>
  <c r="AL159" i="5"/>
  <c r="K161" i="6" s="1"/>
  <c r="AL158" i="5"/>
  <c r="K160" i="6" s="1"/>
  <c r="AL157" i="5"/>
  <c r="K159" i="6" s="1"/>
  <c r="AL156" i="5"/>
  <c r="K158" i="6" s="1"/>
  <c r="F155" i="5"/>
  <c r="E155" i="5"/>
  <c r="AL154" i="5"/>
  <c r="K156" i="6" s="1"/>
  <c r="AL153" i="5"/>
  <c r="K155" i="6" s="1"/>
  <c r="AL152" i="5"/>
  <c r="K154" i="6" s="1"/>
  <c r="AL151" i="5"/>
  <c r="K153" i="6" s="1"/>
  <c r="AL150" i="5"/>
  <c r="K152" i="6" s="1"/>
  <c r="AL149" i="5"/>
  <c r="K151" i="6" s="1"/>
  <c r="AL148" i="5"/>
  <c r="K150" i="6" s="1"/>
  <c r="F147" i="5"/>
  <c r="E147" i="5"/>
  <c r="AL146" i="5"/>
  <c r="K148" i="6" s="1"/>
  <c r="AL145" i="5"/>
  <c r="K147" i="6" s="1"/>
  <c r="AL144" i="5"/>
  <c r="K146" i="6" s="1"/>
  <c r="AL143" i="5"/>
  <c r="K145" i="6" s="1"/>
  <c r="AL142" i="5"/>
  <c r="K144" i="6" s="1"/>
  <c r="AL141" i="5"/>
  <c r="K143" i="6" s="1"/>
  <c r="AL140" i="5"/>
  <c r="K142" i="6" s="1"/>
  <c r="F139" i="5"/>
  <c r="E139" i="5"/>
  <c r="AL138" i="5"/>
  <c r="K140" i="6" s="1"/>
  <c r="AL137" i="5"/>
  <c r="K139" i="6" s="1"/>
  <c r="AL136" i="5"/>
  <c r="K138" i="6" s="1"/>
  <c r="AL135" i="5"/>
  <c r="K137" i="6" s="1"/>
  <c r="AL134" i="5"/>
  <c r="K136" i="6" s="1"/>
  <c r="AL133" i="5"/>
  <c r="K135" i="6" s="1"/>
  <c r="AL132" i="5"/>
  <c r="K134" i="6" s="1"/>
  <c r="F131" i="5"/>
  <c r="E131" i="5"/>
  <c r="AL130" i="5"/>
  <c r="K132" i="6" s="1"/>
  <c r="AL129" i="5"/>
  <c r="AL128" i="5"/>
  <c r="K130" i="6" s="1"/>
  <c r="AL127" i="5"/>
  <c r="AL126" i="5"/>
  <c r="K128" i="6" s="1"/>
  <c r="AL125" i="5"/>
  <c r="K127" i="6" s="1"/>
  <c r="AL124" i="5"/>
  <c r="K126" i="6" s="1"/>
  <c r="F123" i="5"/>
  <c r="E123" i="5"/>
  <c r="AL122" i="5"/>
  <c r="K124" i="6" s="1"/>
  <c r="AL121" i="5"/>
  <c r="K123" i="6" s="1"/>
  <c r="AL120" i="5"/>
  <c r="K122" i="6" s="1"/>
  <c r="AL119" i="5"/>
  <c r="K121" i="6" s="1"/>
  <c r="AL118" i="5"/>
  <c r="K120" i="6" s="1"/>
  <c r="AL117" i="5"/>
  <c r="K119" i="6" s="1"/>
  <c r="AL116" i="5"/>
  <c r="K118" i="6" s="1"/>
  <c r="F115" i="5"/>
  <c r="E115" i="5"/>
  <c r="AL114" i="5"/>
  <c r="K116" i="6" s="1"/>
  <c r="AL113" i="5"/>
  <c r="K115" i="6" s="1"/>
  <c r="AL112" i="5"/>
  <c r="K114" i="6" s="1"/>
  <c r="AL111" i="5"/>
  <c r="K113" i="6" s="1"/>
  <c r="AL110" i="5"/>
  <c r="K112" i="6" s="1"/>
  <c r="AL109" i="5"/>
  <c r="K111" i="6" s="1"/>
  <c r="AL108" i="5"/>
  <c r="K110" i="6" s="1"/>
  <c r="F107" i="5"/>
  <c r="E107" i="5"/>
  <c r="AL106" i="5"/>
  <c r="K108" i="6" s="1"/>
  <c r="AL105" i="5"/>
  <c r="K107" i="6" s="1"/>
  <c r="AL104" i="5"/>
  <c r="K106" i="6" s="1"/>
  <c r="AL103" i="5"/>
  <c r="K105" i="6" s="1"/>
  <c r="AL102" i="5"/>
  <c r="K104" i="6" s="1"/>
  <c r="AL101" i="5"/>
  <c r="K103" i="6" s="1"/>
  <c r="AL100" i="5"/>
  <c r="K102" i="6" s="1"/>
  <c r="AL99" i="5"/>
  <c r="K101" i="6" s="1"/>
  <c r="AL98" i="5"/>
  <c r="F97" i="5"/>
  <c r="E97" i="5"/>
  <c r="AL96" i="5"/>
  <c r="K98" i="6" s="1"/>
  <c r="AL95" i="5"/>
  <c r="K97" i="6" s="1"/>
  <c r="AL94" i="5"/>
  <c r="K96" i="6" s="1"/>
  <c r="AL93" i="5"/>
  <c r="K95" i="6" s="1"/>
  <c r="AL92" i="5"/>
  <c r="K94" i="6" s="1"/>
  <c r="AL91" i="5"/>
  <c r="K93" i="6" s="1"/>
  <c r="AL90" i="5"/>
  <c r="K92" i="6" s="1"/>
  <c r="F89" i="5"/>
  <c r="E89" i="5"/>
  <c r="AL88" i="5"/>
  <c r="K90" i="6" s="1"/>
  <c r="AL87" i="5"/>
  <c r="K89" i="6" s="1"/>
  <c r="AL86" i="5"/>
  <c r="K88" i="6" s="1"/>
  <c r="AL85" i="5"/>
  <c r="K87" i="6" s="1"/>
  <c r="AL84" i="5"/>
  <c r="K86" i="6" s="1"/>
  <c r="AL83" i="5"/>
  <c r="K85" i="6" s="1"/>
  <c r="AL82" i="5"/>
  <c r="K84" i="6" s="1"/>
  <c r="F81" i="5"/>
  <c r="E81" i="5"/>
  <c r="AL80" i="5"/>
  <c r="K82" i="6" s="1"/>
  <c r="AL79" i="5"/>
  <c r="K81" i="6" s="1"/>
  <c r="AL78" i="5"/>
  <c r="K80" i="6" s="1"/>
  <c r="AL77" i="5"/>
  <c r="K79" i="6" s="1"/>
  <c r="AL76" i="5"/>
  <c r="K78" i="6" s="1"/>
  <c r="AL75" i="5"/>
  <c r="K77" i="6" s="1"/>
  <c r="AL74" i="5"/>
  <c r="K76" i="6" s="1"/>
  <c r="F73" i="5"/>
  <c r="E73" i="5"/>
  <c r="AL72" i="5"/>
  <c r="K74" i="6" s="1"/>
  <c r="AL71" i="5"/>
  <c r="K73" i="6" s="1"/>
  <c r="AL70" i="5"/>
  <c r="K72" i="6" s="1"/>
  <c r="AL69" i="5"/>
  <c r="AL68" i="5"/>
  <c r="K70" i="6" s="1"/>
  <c r="AL67" i="5"/>
  <c r="K69" i="6" s="1"/>
  <c r="AL66" i="5"/>
  <c r="K68" i="6" s="1"/>
  <c r="F65" i="5"/>
  <c r="E65" i="5"/>
  <c r="AL64" i="5"/>
  <c r="K66" i="6" s="1"/>
  <c r="AL63" i="5"/>
  <c r="K65" i="6" s="1"/>
  <c r="AL62" i="5"/>
  <c r="K64" i="6" s="1"/>
  <c r="AL61" i="5"/>
  <c r="K63" i="6" s="1"/>
  <c r="AL60" i="5"/>
  <c r="K62" i="6" s="1"/>
  <c r="AL59" i="5"/>
  <c r="K61" i="6" s="1"/>
  <c r="AL58" i="5"/>
  <c r="AL65" i="5" s="1"/>
  <c r="F57" i="5"/>
  <c r="AL56" i="5"/>
  <c r="K58" i="6" s="1"/>
  <c r="AL55" i="5"/>
  <c r="K57" i="6" s="1"/>
  <c r="AL54" i="5"/>
  <c r="K56" i="6" s="1"/>
  <c r="AL53" i="5"/>
  <c r="AL52" i="5"/>
  <c r="K54" i="6" s="1"/>
  <c r="AL51" i="5"/>
  <c r="K53" i="6" s="1"/>
  <c r="AL50" i="5"/>
  <c r="K52" i="6" s="1"/>
  <c r="E50" i="5"/>
  <c r="E57" i="5" s="1"/>
  <c r="AL48" i="5"/>
  <c r="AL47" i="5"/>
  <c r="K49" i="6" s="1"/>
  <c r="AL46" i="5"/>
  <c r="K48" i="6" s="1"/>
  <c r="AL45" i="5"/>
  <c r="K47" i="6" s="1"/>
  <c r="AL44" i="5"/>
  <c r="AL43" i="5"/>
  <c r="K45" i="6" s="1"/>
  <c r="AL42" i="5"/>
  <c r="F42" i="5"/>
  <c r="E42" i="5" s="1"/>
  <c r="E49" i="5" s="1"/>
  <c r="F41" i="5"/>
  <c r="E41" i="5"/>
  <c r="AL40" i="5"/>
  <c r="K42" i="6" s="1"/>
  <c r="AL39" i="5"/>
  <c r="K41" i="6" s="1"/>
  <c r="AL38" i="5"/>
  <c r="K40" i="6" s="1"/>
  <c r="AL37" i="5"/>
  <c r="K39" i="6" s="1"/>
  <c r="AL36" i="5"/>
  <c r="K38" i="6" s="1"/>
  <c r="AL35" i="5"/>
  <c r="K37" i="6" s="1"/>
  <c r="AL34" i="5"/>
  <c r="F33" i="5"/>
  <c r="E33" i="5"/>
  <c r="AL32" i="5"/>
  <c r="K34" i="6" s="1"/>
  <c r="AL31" i="5"/>
  <c r="K33" i="6" s="1"/>
  <c r="AL30" i="5"/>
  <c r="K32" i="6" s="1"/>
  <c r="AL29" i="5"/>
  <c r="K31" i="6" s="1"/>
  <c r="AL28" i="5"/>
  <c r="K30" i="6" s="1"/>
  <c r="AL27" i="5"/>
  <c r="K29" i="6" s="1"/>
  <c r="E27" i="5"/>
  <c r="AL26" i="5"/>
  <c r="K28" i="6" s="1"/>
  <c r="AL24" i="5"/>
  <c r="K26" i="6" s="1"/>
  <c r="AL23" i="5"/>
  <c r="K25" i="6" s="1"/>
  <c r="AL22" i="5"/>
  <c r="K24" i="6" s="1"/>
  <c r="AL21" i="5"/>
  <c r="AL20" i="5"/>
  <c r="K22" i="6" s="1"/>
  <c r="E20" i="5"/>
  <c r="AL19" i="5"/>
  <c r="K21" i="6" s="1"/>
  <c r="E19" i="5"/>
  <c r="AL18" i="5"/>
  <c r="F18" i="5"/>
  <c r="F25" i="5" s="1"/>
  <c r="E18" i="5"/>
  <c r="AL16" i="5"/>
  <c r="AL15" i="5"/>
  <c r="K17" i="6" s="1"/>
  <c r="AL14" i="5"/>
  <c r="K16" i="6" s="1"/>
  <c r="AL13" i="5"/>
  <c r="K15" i="6" s="1"/>
  <c r="AL12" i="5"/>
  <c r="K14" i="6" s="1"/>
  <c r="AL11" i="5"/>
  <c r="K13" i="6" s="1"/>
  <c r="E11" i="5"/>
  <c r="AL10" i="5"/>
  <c r="K12" i="6" s="1"/>
  <c r="E10" i="5"/>
  <c r="AL9" i="5"/>
  <c r="E9" i="5"/>
  <c r="AL8" i="5"/>
  <c r="K10" i="6" s="1"/>
  <c r="F8" i="5"/>
  <c r="F17" i="5" s="1"/>
  <c r="E8" i="5"/>
  <c r="AL7" i="5"/>
  <c r="K9" i="6" s="1"/>
  <c r="AL6" i="5"/>
  <c r="AL17" i="5" s="1"/>
  <c r="E6" i="5"/>
  <c r="E17" i="5" s="1"/>
  <c r="AK166" i="4"/>
  <c r="AJ166" i="4"/>
  <c r="AI166" i="4"/>
  <c r="AH166" i="4"/>
  <c r="AG166" i="4"/>
  <c r="AF166" i="4"/>
  <c r="AE166" i="4"/>
  <c r="AD166" i="4"/>
  <c r="AC166" i="4"/>
  <c r="AB166" i="4"/>
  <c r="AA166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3" i="4"/>
  <c r="E163" i="4"/>
  <c r="AL162" i="4"/>
  <c r="J164" i="6" s="1"/>
  <c r="AL161" i="4"/>
  <c r="J163" i="6" s="1"/>
  <c r="AL160" i="4"/>
  <c r="J162" i="6" s="1"/>
  <c r="AL159" i="4"/>
  <c r="J161" i="6" s="1"/>
  <c r="AL158" i="4"/>
  <c r="J160" i="6" s="1"/>
  <c r="AL157" i="4"/>
  <c r="J159" i="6" s="1"/>
  <c r="AL156" i="4"/>
  <c r="J158" i="6" s="1"/>
  <c r="L158" i="6" s="1"/>
  <c r="F155" i="4"/>
  <c r="E155" i="4"/>
  <c r="AL154" i="4"/>
  <c r="J156" i="6" s="1"/>
  <c r="AL153" i="4"/>
  <c r="AL152" i="4"/>
  <c r="J154" i="6" s="1"/>
  <c r="AL151" i="4"/>
  <c r="J153" i="6" s="1"/>
  <c r="AL150" i="4"/>
  <c r="J152" i="6" s="1"/>
  <c r="AL149" i="4"/>
  <c r="J151" i="6" s="1"/>
  <c r="AL148" i="4"/>
  <c r="J150" i="6" s="1"/>
  <c r="L150" i="6" s="1"/>
  <c r="F147" i="4"/>
  <c r="E147" i="4"/>
  <c r="AL146" i="4"/>
  <c r="J148" i="6" s="1"/>
  <c r="AL145" i="4"/>
  <c r="J147" i="6" s="1"/>
  <c r="AL144" i="4"/>
  <c r="J146" i="6" s="1"/>
  <c r="AL143" i="4"/>
  <c r="J145" i="6" s="1"/>
  <c r="AL142" i="4"/>
  <c r="J144" i="6" s="1"/>
  <c r="AL141" i="4"/>
  <c r="J143" i="6" s="1"/>
  <c r="AL140" i="4"/>
  <c r="J142" i="6" s="1"/>
  <c r="F139" i="4"/>
  <c r="E139" i="4"/>
  <c r="AL138" i="4"/>
  <c r="J140" i="6" s="1"/>
  <c r="AL137" i="4"/>
  <c r="J139" i="6" s="1"/>
  <c r="AL136" i="4"/>
  <c r="J138" i="6" s="1"/>
  <c r="AL135" i="4"/>
  <c r="J137" i="6" s="1"/>
  <c r="AL134" i="4"/>
  <c r="J136" i="6" s="1"/>
  <c r="AL133" i="4"/>
  <c r="J135" i="6" s="1"/>
  <c r="L135" i="6" s="1"/>
  <c r="AL132" i="4"/>
  <c r="J134" i="6" s="1"/>
  <c r="L134" i="6" s="1"/>
  <c r="F131" i="4"/>
  <c r="E131" i="4"/>
  <c r="AL130" i="4"/>
  <c r="J132" i="6" s="1"/>
  <c r="AL129" i="4"/>
  <c r="J131" i="6" s="1"/>
  <c r="AL128" i="4"/>
  <c r="J130" i="6" s="1"/>
  <c r="AL127" i="4"/>
  <c r="J129" i="6" s="1"/>
  <c r="AL126" i="4"/>
  <c r="J128" i="6" s="1"/>
  <c r="AL125" i="4"/>
  <c r="J127" i="6" s="1"/>
  <c r="AL124" i="4"/>
  <c r="J126" i="6" s="1"/>
  <c r="F123" i="4"/>
  <c r="E123" i="4"/>
  <c r="AL122" i="4"/>
  <c r="J124" i="6" s="1"/>
  <c r="AL121" i="4"/>
  <c r="AL120" i="4"/>
  <c r="J122" i="6" s="1"/>
  <c r="L122" i="6" s="1"/>
  <c r="AL119" i="4"/>
  <c r="J121" i="6" s="1"/>
  <c r="L121" i="6" s="1"/>
  <c r="AL118" i="4"/>
  <c r="J120" i="6" s="1"/>
  <c r="AL117" i="4"/>
  <c r="J119" i="6" s="1"/>
  <c r="L119" i="6" s="1"/>
  <c r="AL116" i="4"/>
  <c r="J118" i="6" s="1"/>
  <c r="L118" i="6" s="1"/>
  <c r="F115" i="4"/>
  <c r="E115" i="4"/>
  <c r="AL114" i="4"/>
  <c r="J116" i="6" s="1"/>
  <c r="AL113" i="4"/>
  <c r="J115" i="6" s="1"/>
  <c r="AL112" i="4"/>
  <c r="J114" i="6" s="1"/>
  <c r="AL111" i="4"/>
  <c r="J113" i="6" s="1"/>
  <c r="AL110" i="4"/>
  <c r="J112" i="6" s="1"/>
  <c r="AL109" i="4"/>
  <c r="J111" i="6" s="1"/>
  <c r="AL108" i="4"/>
  <c r="J110" i="6" s="1"/>
  <c r="F107" i="4"/>
  <c r="E107" i="4"/>
  <c r="AL106" i="4"/>
  <c r="J108" i="6" s="1"/>
  <c r="L108" i="6" s="1"/>
  <c r="AL105" i="4"/>
  <c r="J107" i="6" s="1"/>
  <c r="L107" i="6" s="1"/>
  <c r="AL104" i="4"/>
  <c r="J106" i="6" s="1"/>
  <c r="AL103" i="4"/>
  <c r="J105" i="6" s="1"/>
  <c r="AL102" i="4"/>
  <c r="J104" i="6" s="1"/>
  <c r="L104" i="6" s="1"/>
  <c r="AL101" i="4"/>
  <c r="AL100" i="4"/>
  <c r="J102" i="6" s="1"/>
  <c r="L102" i="6" s="1"/>
  <c r="AL99" i="4"/>
  <c r="J101" i="6" s="1"/>
  <c r="AL98" i="4"/>
  <c r="F97" i="4"/>
  <c r="E97" i="4"/>
  <c r="AL96" i="4"/>
  <c r="J98" i="6" s="1"/>
  <c r="AL95" i="4"/>
  <c r="J97" i="6" s="1"/>
  <c r="AL94" i="4"/>
  <c r="AL93" i="4"/>
  <c r="J95" i="6" s="1"/>
  <c r="AL92" i="4"/>
  <c r="J94" i="6" s="1"/>
  <c r="AL91" i="4"/>
  <c r="J93" i="6" s="1"/>
  <c r="AL90" i="4"/>
  <c r="F89" i="4"/>
  <c r="E89" i="4"/>
  <c r="AL88" i="4"/>
  <c r="J90" i="6" s="1"/>
  <c r="AL87" i="4"/>
  <c r="J89" i="6" s="1"/>
  <c r="AL86" i="4"/>
  <c r="J88" i="6" s="1"/>
  <c r="AL85" i="4"/>
  <c r="J87" i="6" s="1"/>
  <c r="AL84" i="4"/>
  <c r="J86" i="6" s="1"/>
  <c r="AL83" i="4"/>
  <c r="J85" i="6" s="1"/>
  <c r="AL82" i="4"/>
  <c r="J84" i="6" s="1"/>
  <c r="F81" i="4"/>
  <c r="E81" i="4"/>
  <c r="AL80" i="4"/>
  <c r="J82" i="6" s="1"/>
  <c r="AL79" i="4"/>
  <c r="J81" i="6" s="1"/>
  <c r="AL78" i="4"/>
  <c r="J80" i="6" s="1"/>
  <c r="AL77" i="4"/>
  <c r="J79" i="6" s="1"/>
  <c r="AL76" i="4"/>
  <c r="J78" i="6" s="1"/>
  <c r="AL75" i="4"/>
  <c r="J77" i="6" s="1"/>
  <c r="AL74" i="4"/>
  <c r="J76" i="6" s="1"/>
  <c r="F73" i="4"/>
  <c r="E73" i="4"/>
  <c r="AL72" i="4"/>
  <c r="J74" i="6" s="1"/>
  <c r="AL71" i="4"/>
  <c r="J73" i="6" s="1"/>
  <c r="AL70" i="4"/>
  <c r="J72" i="6" s="1"/>
  <c r="AL69" i="4"/>
  <c r="J71" i="6" s="1"/>
  <c r="AL68" i="4"/>
  <c r="J70" i="6" s="1"/>
  <c r="AL67" i="4"/>
  <c r="J69" i="6" s="1"/>
  <c r="AL66" i="4"/>
  <c r="J68" i="6" s="1"/>
  <c r="F65" i="4"/>
  <c r="E65" i="4"/>
  <c r="AL64" i="4"/>
  <c r="J66" i="6" s="1"/>
  <c r="AL63" i="4"/>
  <c r="AL62" i="4"/>
  <c r="AL61" i="4"/>
  <c r="J63" i="6" s="1"/>
  <c r="AL60" i="4"/>
  <c r="J62" i="6" s="1"/>
  <c r="AL59" i="4"/>
  <c r="J61" i="6" s="1"/>
  <c r="AL58" i="4"/>
  <c r="J60" i="6" s="1"/>
  <c r="F57" i="4"/>
  <c r="AL56" i="4"/>
  <c r="AL55" i="4"/>
  <c r="J57" i="6" s="1"/>
  <c r="AL54" i="4"/>
  <c r="J56" i="6" s="1"/>
  <c r="AL53" i="4"/>
  <c r="J55" i="6" s="1"/>
  <c r="AL52" i="4"/>
  <c r="AL51" i="4"/>
  <c r="J53" i="6" s="1"/>
  <c r="AL50" i="4"/>
  <c r="J52" i="6" s="1"/>
  <c r="E50" i="4"/>
  <c r="E57" i="4" s="1"/>
  <c r="F49" i="4"/>
  <c r="AL48" i="4"/>
  <c r="J50" i="6" s="1"/>
  <c r="AL47" i="4"/>
  <c r="J49" i="6" s="1"/>
  <c r="AL46" i="4"/>
  <c r="J48" i="6" s="1"/>
  <c r="AL45" i="4"/>
  <c r="J47" i="6" s="1"/>
  <c r="AL44" i="4"/>
  <c r="J46" i="6" s="1"/>
  <c r="AL43" i="4"/>
  <c r="J45" i="6" s="1"/>
  <c r="AL42" i="4"/>
  <c r="F42" i="4"/>
  <c r="E42" i="4" s="1"/>
  <c r="E49" i="4" s="1"/>
  <c r="F41" i="4"/>
  <c r="E41" i="4"/>
  <c r="AL40" i="4"/>
  <c r="AL39" i="4"/>
  <c r="J41" i="6" s="1"/>
  <c r="AL38" i="4"/>
  <c r="J40" i="6" s="1"/>
  <c r="AL37" i="4"/>
  <c r="J39" i="6" s="1"/>
  <c r="AL36" i="4"/>
  <c r="AL35" i="4"/>
  <c r="J37" i="6" s="1"/>
  <c r="AL34" i="4"/>
  <c r="AL41" i="4" s="1"/>
  <c r="F33" i="4"/>
  <c r="E33" i="4"/>
  <c r="AL32" i="4"/>
  <c r="J34" i="6" s="1"/>
  <c r="AL31" i="4"/>
  <c r="J33" i="6" s="1"/>
  <c r="AL30" i="4"/>
  <c r="AL29" i="4"/>
  <c r="J31" i="6" s="1"/>
  <c r="AL28" i="4"/>
  <c r="J30" i="6" s="1"/>
  <c r="AL27" i="4"/>
  <c r="J29" i="6" s="1"/>
  <c r="E27" i="4"/>
  <c r="AL26" i="4"/>
  <c r="J28" i="6" s="1"/>
  <c r="AL24" i="4"/>
  <c r="J26" i="6" s="1"/>
  <c r="AL23" i="4"/>
  <c r="J25" i="6" s="1"/>
  <c r="AL22" i="4"/>
  <c r="J24" i="6" s="1"/>
  <c r="AL21" i="4"/>
  <c r="J23" i="6" s="1"/>
  <c r="AL20" i="4"/>
  <c r="J22" i="6" s="1"/>
  <c r="E20" i="4"/>
  <c r="AL19" i="4"/>
  <c r="J21" i="6" s="1"/>
  <c r="E19" i="4"/>
  <c r="AL18" i="4"/>
  <c r="J20" i="6" s="1"/>
  <c r="F18" i="4"/>
  <c r="F25" i="4" s="1"/>
  <c r="E18" i="4"/>
  <c r="E25" i="4" s="1"/>
  <c r="AL16" i="4"/>
  <c r="J18" i="6" s="1"/>
  <c r="AL15" i="4"/>
  <c r="AL14" i="4"/>
  <c r="J16" i="6" s="1"/>
  <c r="AL13" i="4"/>
  <c r="J15" i="6" s="1"/>
  <c r="AL12" i="4"/>
  <c r="J14" i="6" s="1"/>
  <c r="AL11" i="4"/>
  <c r="E11" i="4"/>
  <c r="AL10" i="4"/>
  <c r="E10" i="4"/>
  <c r="AL9" i="4"/>
  <c r="J11" i="6" s="1"/>
  <c r="E9" i="4"/>
  <c r="AL8" i="4"/>
  <c r="J10" i="6" s="1"/>
  <c r="F8" i="4"/>
  <c r="F17" i="4" s="1"/>
  <c r="E8" i="4"/>
  <c r="AL7" i="4"/>
  <c r="J9" i="6" s="1"/>
  <c r="AL6" i="4"/>
  <c r="J8" i="6" s="1"/>
  <c r="E6" i="4"/>
  <c r="E17" i="4" s="1"/>
  <c r="E166" i="4" s="1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6" i="3"/>
  <c r="E96" i="3"/>
  <c r="AL95" i="3"/>
  <c r="AL94" i="3"/>
  <c r="AL93" i="3"/>
  <c r="AL92" i="3"/>
  <c r="I161" i="6" s="1"/>
  <c r="L161" i="6" s="1"/>
  <c r="AL91" i="3"/>
  <c r="AL90" i="3"/>
  <c r="AL89" i="3"/>
  <c r="I92" i="6" s="1"/>
  <c r="L92" i="6" s="1"/>
  <c r="F88" i="3"/>
  <c r="E88" i="3"/>
  <c r="AL87" i="3"/>
  <c r="AL86" i="3"/>
  <c r="AL85" i="3"/>
  <c r="AL84" i="3"/>
  <c r="AL83" i="3"/>
  <c r="AL82" i="3"/>
  <c r="AL81" i="3"/>
  <c r="I84" i="6" s="1"/>
  <c r="L84" i="6" s="1"/>
  <c r="F80" i="3"/>
  <c r="E80" i="3"/>
  <c r="AL79" i="3"/>
  <c r="AL78" i="3"/>
  <c r="AL77" i="3"/>
  <c r="AL76" i="3"/>
  <c r="AL75" i="3"/>
  <c r="AL74" i="3"/>
  <c r="I77" i="6" s="1"/>
  <c r="L77" i="6" s="1"/>
  <c r="AL73" i="3"/>
  <c r="I76" i="6" s="1"/>
  <c r="L76" i="6" s="1"/>
  <c r="F72" i="3"/>
  <c r="E72" i="3"/>
  <c r="AL71" i="3"/>
  <c r="I74" i="6" s="1"/>
  <c r="AL70" i="3"/>
  <c r="I73" i="6" s="1"/>
  <c r="AL69" i="3"/>
  <c r="I72" i="6" s="1"/>
  <c r="L72" i="6" s="1"/>
  <c r="AL68" i="3"/>
  <c r="I71" i="6" s="1"/>
  <c r="L71" i="6" s="1"/>
  <c r="AL67" i="3"/>
  <c r="I70" i="6" s="1"/>
  <c r="AL66" i="3"/>
  <c r="I69" i="6" s="1"/>
  <c r="AL65" i="3"/>
  <c r="F64" i="3"/>
  <c r="E64" i="3"/>
  <c r="AL63" i="3"/>
  <c r="I66" i="6" s="1"/>
  <c r="L66" i="6" s="1"/>
  <c r="AL62" i="3"/>
  <c r="I65" i="6" s="1"/>
  <c r="L65" i="6" s="1"/>
  <c r="AL61" i="3"/>
  <c r="I64" i="6" s="1"/>
  <c r="AL60" i="3"/>
  <c r="I63" i="6" s="1"/>
  <c r="AL59" i="3"/>
  <c r="I62" i="6" s="1"/>
  <c r="L62" i="6" s="1"/>
  <c r="AL58" i="3"/>
  <c r="I61" i="6" s="1"/>
  <c r="L61" i="6" s="1"/>
  <c r="AL57" i="3"/>
  <c r="I60" i="6" s="1"/>
  <c r="L60" i="6" s="1"/>
  <c r="F56" i="3"/>
  <c r="AL55" i="3"/>
  <c r="I58" i="6" s="1"/>
  <c r="L58" i="6" s="1"/>
  <c r="AL54" i="3"/>
  <c r="I57" i="6" s="1"/>
  <c r="AL53" i="3"/>
  <c r="I56" i="6" s="1"/>
  <c r="AL52" i="3"/>
  <c r="I55" i="6" s="1"/>
  <c r="L55" i="6" s="1"/>
  <c r="AL51" i="3"/>
  <c r="I54" i="6" s="1"/>
  <c r="L54" i="6" s="1"/>
  <c r="AL50" i="3"/>
  <c r="I53" i="6" s="1"/>
  <c r="AL49" i="3"/>
  <c r="E49" i="3"/>
  <c r="E56" i="3" s="1"/>
  <c r="AL47" i="3"/>
  <c r="I50" i="6" s="1"/>
  <c r="L50" i="6" s="1"/>
  <c r="AL46" i="3"/>
  <c r="I49" i="6" s="1"/>
  <c r="L49" i="6" s="1"/>
  <c r="AL45" i="3"/>
  <c r="I48" i="6" s="1"/>
  <c r="AL44" i="3"/>
  <c r="I47" i="6" s="1"/>
  <c r="L47" i="6" s="1"/>
  <c r="AL43" i="3"/>
  <c r="I46" i="6" s="1"/>
  <c r="L46" i="6" s="1"/>
  <c r="AL42" i="3"/>
  <c r="I45" i="6" s="1"/>
  <c r="L45" i="6" s="1"/>
  <c r="AL41" i="3"/>
  <c r="I44" i="6" s="1"/>
  <c r="F41" i="3"/>
  <c r="F48" i="3" s="1"/>
  <c r="F40" i="3"/>
  <c r="E40" i="3"/>
  <c r="AL39" i="3"/>
  <c r="I42" i="6" s="1"/>
  <c r="AL38" i="3"/>
  <c r="I41" i="6" s="1"/>
  <c r="L41" i="6" s="1"/>
  <c r="AL37" i="3"/>
  <c r="I40" i="6" s="1"/>
  <c r="AL36" i="3"/>
  <c r="I39" i="6" s="1"/>
  <c r="L39" i="6" s="1"/>
  <c r="AL35" i="3"/>
  <c r="I38" i="6" s="1"/>
  <c r="L38" i="6" s="1"/>
  <c r="AL34" i="3"/>
  <c r="I37" i="6" s="1"/>
  <c r="L37" i="6" s="1"/>
  <c r="AL33" i="3"/>
  <c r="I36" i="6" s="1"/>
  <c r="F32" i="3"/>
  <c r="E32" i="3"/>
  <c r="AL31" i="3"/>
  <c r="I34" i="6" s="1"/>
  <c r="AL30" i="3"/>
  <c r="I33" i="6" s="1"/>
  <c r="L33" i="6" s="1"/>
  <c r="AL29" i="3"/>
  <c r="I32" i="6" s="1"/>
  <c r="L32" i="6" s="1"/>
  <c r="AL28" i="3"/>
  <c r="I31" i="6" s="1"/>
  <c r="L31" i="6" s="1"/>
  <c r="AL27" i="3"/>
  <c r="I30" i="6" s="1"/>
  <c r="AL26" i="3"/>
  <c r="I29" i="6" s="1"/>
  <c r="L29" i="6" s="1"/>
  <c r="AL25" i="3"/>
  <c r="I28" i="6" s="1"/>
  <c r="AL23" i="3"/>
  <c r="I26" i="6" s="1"/>
  <c r="L26" i="6" s="1"/>
  <c r="AL22" i="3"/>
  <c r="I25" i="6" s="1"/>
  <c r="L25" i="6" s="1"/>
  <c r="AL21" i="3"/>
  <c r="I24" i="6" s="1"/>
  <c r="AL20" i="3"/>
  <c r="I23" i="6" s="1"/>
  <c r="AL19" i="3"/>
  <c r="I22" i="6" s="1"/>
  <c r="L22" i="6" s="1"/>
  <c r="E19" i="3"/>
  <c r="AL18" i="3"/>
  <c r="I21" i="6" s="1"/>
  <c r="E18" i="3"/>
  <c r="E24" i="3" s="1"/>
  <c r="AL17" i="3"/>
  <c r="I20" i="6" s="1"/>
  <c r="F17" i="3"/>
  <c r="F24" i="3" s="1"/>
  <c r="E17" i="3"/>
  <c r="AL15" i="3"/>
  <c r="I18" i="6" s="1"/>
  <c r="AL14" i="3"/>
  <c r="AL13" i="3"/>
  <c r="I15" i="6" s="1"/>
  <c r="AL12" i="3"/>
  <c r="I14" i="6" s="1"/>
  <c r="AL11" i="3"/>
  <c r="I13" i="6" s="1"/>
  <c r="L13" i="6" s="1"/>
  <c r="E11" i="3"/>
  <c r="AL10" i="3"/>
  <c r="I12" i="6" s="1"/>
  <c r="E10" i="3"/>
  <c r="AL9" i="3"/>
  <c r="I11" i="6" s="1"/>
  <c r="L11" i="6" s="1"/>
  <c r="E9" i="3"/>
  <c r="AL8" i="3"/>
  <c r="I10" i="6" s="1"/>
  <c r="F8" i="3"/>
  <c r="F16" i="3" s="1"/>
  <c r="F99" i="3" s="1"/>
  <c r="E8" i="3"/>
  <c r="AL7" i="3"/>
  <c r="AL16" i="3" s="1"/>
  <c r="AL6" i="3"/>
  <c r="I8" i="6" s="1"/>
  <c r="E6" i="3"/>
  <c r="E16" i="3" s="1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4" i="2"/>
  <c r="E24" i="2"/>
  <c r="AL23" i="2"/>
  <c r="AL22" i="2"/>
  <c r="AL21" i="2"/>
  <c r="H36" i="6" s="1"/>
  <c r="AS20" i="2"/>
  <c r="AR20" i="2"/>
  <c r="AQ20" i="2"/>
  <c r="AP20" i="2"/>
  <c r="AO20" i="2"/>
  <c r="AN20" i="2"/>
  <c r="AM20" i="2"/>
  <c r="F20" i="2"/>
  <c r="E20" i="2"/>
  <c r="AL19" i="2"/>
  <c r="AL18" i="2"/>
  <c r="AL17" i="2"/>
  <c r="AL20" i="2" s="1"/>
  <c r="H52" i="6" s="1"/>
  <c r="AL16" i="2"/>
  <c r="H28" i="6" s="1"/>
  <c r="AS15" i="2"/>
  <c r="AR15" i="2"/>
  <c r="AQ15" i="2"/>
  <c r="AP15" i="2"/>
  <c r="AO15" i="2"/>
  <c r="AN15" i="2"/>
  <c r="AM15" i="2"/>
  <c r="AL13" i="2"/>
  <c r="AL12" i="2"/>
  <c r="H21" i="6" s="1"/>
  <c r="L21" i="6" s="1"/>
  <c r="AL11" i="2"/>
  <c r="H20" i="6" s="1"/>
  <c r="F11" i="2"/>
  <c r="F15" i="2" s="1"/>
  <c r="F27" i="2" s="1"/>
  <c r="E11" i="2"/>
  <c r="E15" i="2" s="1"/>
  <c r="AS10" i="2"/>
  <c r="AS27" i="2" s="1"/>
  <c r="AR10" i="2"/>
  <c r="AR27" i="2" s="1"/>
  <c r="AQ10" i="2"/>
  <c r="AQ27" i="2" s="1"/>
  <c r="AP10" i="2"/>
  <c r="AP27" i="2" s="1"/>
  <c r="AO10" i="2"/>
  <c r="AO27" i="2" s="1"/>
  <c r="AN10" i="2"/>
  <c r="AN27" i="2" s="1"/>
  <c r="AM10" i="2"/>
  <c r="AM27" i="2" s="1"/>
  <c r="F10" i="2"/>
  <c r="AL9" i="2"/>
  <c r="AL8" i="2"/>
  <c r="H10" i="6" s="1"/>
  <c r="AL7" i="2"/>
  <c r="AL6" i="2"/>
  <c r="H8" i="6" s="1"/>
  <c r="E6" i="2"/>
  <c r="E10" i="2" s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AS28" i="1"/>
  <c r="AR28" i="1"/>
  <c r="AQ28" i="1"/>
  <c r="AP28" i="1"/>
  <c r="AO28" i="1"/>
  <c r="AN28" i="1"/>
  <c r="AM28" i="1"/>
  <c r="AL26" i="1"/>
  <c r="AL25" i="1"/>
  <c r="AL28" i="1" s="1"/>
  <c r="F24" i="1"/>
  <c r="F28" i="1" s="1"/>
  <c r="E24" i="1"/>
  <c r="E28" i="1" s="1"/>
  <c r="AL23" i="1"/>
  <c r="AL22" i="1"/>
  <c r="AL21" i="1"/>
  <c r="AL24" i="1" s="1"/>
  <c r="AS20" i="1"/>
  <c r="AR20" i="1"/>
  <c r="AQ20" i="1"/>
  <c r="AP20" i="1"/>
  <c r="AO20" i="1"/>
  <c r="AN20" i="1"/>
  <c r="AM20" i="1"/>
  <c r="F20" i="1"/>
  <c r="E20" i="1"/>
  <c r="AL19" i="1"/>
  <c r="AL18" i="1"/>
  <c r="AL17" i="1"/>
  <c r="AL16" i="1"/>
  <c r="AL20" i="1" s="1"/>
  <c r="AS15" i="1"/>
  <c r="AR15" i="1"/>
  <c r="AQ15" i="1"/>
  <c r="AP15" i="1"/>
  <c r="AO15" i="1"/>
  <c r="AN15" i="1"/>
  <c r="AM15" i="1"/>
  <c r="AL13" i="1"/>
  <c r="AL12" i="1"/>
  <c r="AL15" i="1" s="1"/>
  <c r="AL11" i="1"/>
  <c r="G20" i="6" s="1"/>
  <c r="F11" i="1"/>
  <c r="F15" i="1" s="1"/>
  <c r="E11" i="1"/>
  <c r="E15" i="1" s="1"/>
  <c r="AS10" i="1"/>
  <c r="AS31" i="1" s="1"/>
  <c r="AR10" i="1"/>
  <c r="AR31" i="1" s="1"/>
  <c r="AQ10" i="1"/>
  <c r="AQ31" i="1" s="1"/>
  <c r="AP10" i="1"/>
  <c r="AP31" i="1" s="1"/>
  <c r="AO10" i="1"/>
  <c r="AO31" i="1" s="1"/>
  <c r="AN10" i="1"/>
  <c r="AN31" i="1" s="1"/>
  <c r="AM10" i="1"/>
  <c r="AM31" i="1" s="1"/>
  <c r="F10" i="1"/>
  <c r="F31" i="1" s="1"/>
  <c r="AL9" i="1"/>
  <c r="AL8" i="1"/>
  <c r="G10" i="6" s="1"/>
  <c r="L10" i="6" s="1"/>
  <c r="AL7" i="1"/>
  <c r="G9" i="6" s="1"/>
  <c r="AL6" i="1"/>
  <c r="G8" i="6" s="1"/>
  <c r="E6" i="1"/>
  <c r="E10" i="1" s="1"/>
  <c r="G168" i="6" l="1"/>
  <c r="E27" i="2"/>
  <c r="E31" i="1"/>
  <c r="AL10" i="2"/>
  <c r="AL27" i="2" s="1"/>
  <c r="AL24" i="3"/>
  <c r="AL99" i="3" s="1"/>
  <c r="AL48" i="3"/>
  <c r="AL25" i="4"/>
  <c r="AL107" i="4"/>
  <c r="J100" i="6"/>
  <c r="AL163" i="5"/>
  <c r="L12" i="6"/>
  <c r="L15" i="6"/>
  <c r="L42" i="6"/>
  <c r="E41" i="3"/>
  <c r="E48" i="3" s="1"/>
  <c r="E99" i="3" s="1"/>
  <c r="I68" i="6"/>
  <c r="L68" i="6" s="1"/>
  <c r="L75" i="6" s="1"/>
  <c r="AL72" i="3"/>
  <c r="I162" i="6"/>
  <c r="L162" i="6" s="1"/>
  <c r="I96" i="6"/>
  <c r="L96" i="6" s="1"/>
  <c r="L101" i="6"/>
  <c r="L105" i="6"/>
  <c r="L142" i="6"/>
  <c r="AL163" i="4"/>
  <c r="AL49" i="5"/>
  <c r="K44" i="6"/>
  <c r="F49" i="5"/>
  <c r="F166" i="5" s="1"/>
  <c r="AL89" i="5"/>
  <c r="AL147" i="5"/>
  <c r="I9" i="6"/>
  <c r="L9" i="6" s="1"/>
  <c r="I17" i="6"/>
  <c r="L17" i="6" s="1"/>
  <c r="J36" i="6"/>
  <c r="J168" i="6" s="1"/>
  <c r="L126" i="6"/>
  <c r="L14" i="6"/>
  <c r="AL64" i="3"/>
  <c r="I136" i="6"/>
  <c r="L136" i="6" s="1"/>
  <c r="I78" i="6"/>
  <c r="L78" i="6" s="1"/>
  <c r="AL57" i="4"/>
  <c r="E168" i="6"/>
  <c r="L16" i="6"/>
  <c r="G28" i="6"/>
  <c r="L28" i="6" s="1"/>
  <c r="AL32" i="3"/>
  <c r="I52" i="6"/>
  <c r="L52" i="6" s="1"/>
  <c r="L59" i="6" s="1"/>
  <c r="AL56" i="3"/>
  <c r="L56" i="6"/>
  <c r="L63" i="6"/>
  <c r="I138" i="6"/>
  <c r="L138" i="6" s="1"/>
  <c r="I80" i="6"/>
  <c r="L80" i="6" s="1"/>
  <c r="I152" i="6"/>
  <c r="L152" i="6" s="1"/>
  <c r="I144" i="6"/>
  <c r="L144" i="6" s="1"/>
  <c r="I86" i="6"/>
  <c r="L86" i="6" s="1"/>
  <c r="I156" i="6"/>
  <c r="L156" i="6" s="1"/>
  <c r="I148" i="6"/>
  <c r="L148" i="6" s="1"/>
  <c r="I90" i="6"/>
  <c r="L90" i="6" s="1"/>
  <c r="I159" i="6"/>
  <c r="L159" i="6" s="1"/>
  <c r="L165" i="6" s="1"/>
  <c r="I93" i="6"/>
  <c r="L93" i="6" s="1"/>
  <c r="L99" i="6" s="1"/>
  <c r="I163" i="6"/>
  <c r="L163" i="6" s="1"/>
  <c r="I97" i="6"/>
  <c r="L97" i="6" s="1"/>
  <c r="AL96" i="3"/>
  <c r="F166" i="4"/>
  <c r="J44" i="6"/>
  <c r="L44" i="6" s="1"/>
  <c r="L51" i="6" s="1"/>
  <c r="AL49" i="4"/>
  <c r="AL89" i="4"/>
  <c r="AL147" i="4"/>
  <c r="AL33" i="5"/>
  <c r="AL73" i="5"/>
  <c r="AL131" i="5"/>
  <c r="AL40" i="3"/>
  <c r="AL115" i="4"/>
  <c r="AL10" i="1"/>
  <c r="AL31" i="1" s="1"/>
  <c r="H168" i="6"/>
  <c r="AL24" i="2"/>
  <c r="L20" i="6"/>
  <c r="L27" i="6" s="1"/>
  <c r="AL15" i="2"/>
  <c r="L18" i="6"/>
  <c r="L24" i="6"/>
  <c r="L30" i="6"/>
  <c r="L34" i="6"/>
  <c r="L40" i="6"/>
  <c r="L48" i="6"/>
  <c r="L67" i="6"/>
  <c r="L64" i="6"/>
  <c r="L70" i="6"/>
  <c r="L74" i="6"/>
  <c r="I139" i="6"/>
  <c r="L139" i="6" s="1"/>
  <c r="I81" i="6"/>
  <c r="L81" i="6" s="1"/>
  <c r="AL80" i="3"/>
  <c r="I153" i="6"/>
  <c r="L153" i="6" s="1"/>
  <c r="I145" i="6"/>
  <c r="L145" i="6" s="1"/>
  <c r="I87" i="6"/>
  <c r="L87" i="6" s="1"/>
  <c r="AL17" i="4"/>
  <c r="AL33" i="4"/>
  <c r="AL73" i="4"/>
  <c r="AL97" i="4"/>
  <c r="L120" i="6"/>
  <c r="L124" i="6"/>
  <c r="AL131" i="4"/>
  <c r="E25" i="5"/>
  <c r="E166" i="5" s="1"/>
  <c r="AL25" i="5"/>
  <c r="AL166" i="5" s="1"/>
  <c r="K36" i="6"/>
  <c r="L36" i="6" s="1"/>
  <c r="L43" i="6" s="1"/>
  <c r="AL41" i="5"/>
  <c r="AL57" i="5"/>
  <c r="K100" i="6"/>
  <c r="AL107" i="5"/>
  <c r="AL115" i="5"/>
  <c r="K8" i="6"/>
  <c r="L85" i="6"/>
  <c r="L91" i="6" s="1"/>
  <c r="L111" i="6"/>
  <c r="L115" i="6"/>
  <c r="I140" i="6"/>
  <c r="L140" i="6" s="1"/>
  <c r="I82" i="6"/>
  <c r="L82" i="6" s="1"/>
  <c r="I154" i="6"/>
  <c r="L154" i="6" s="1"/>
  <c r="I146" i="6"/>
  <c r="L146" i="6" s="1"/>
  <c r="I88" i="6"/>
  <c r="L88" i="6" s="1"/>
  <c r="I160" i="6"/>
  <c r="L160" i="6" s="1"/>
  <c r="I94" i="6"/>
  <c r="L94" i="6" s="1"/>
  <c r="I164" i="6"/>
  <c r="L164" i="6" s="1"/>
  <c r="I98" i="6"/>
  <c r="L98" i="6" s="1"/>
  <c r="L106" i="6"/>
  <c r="L125" i="6"/>
  <c r="L141" i="6"/>
  <c r="L130" i="6"/>
  <c r="L53" i="6"/>
  <c r="L57" i="6"/>
  <c r="L69" i="6"/>
  <c r="L73" i="6"/>
  <c r="I137" i="6"/>
  <c r="L137" i="6" s="1"/>
  <c r="I79" i="6"/>
  <c r="L79" i="6" s="1"/>
  <c r="L83" i="6" s="1"/>
  <c r="I151" i="6"/>
  <c r="L151" i="6" s="1"/>
  <c r="L157" i="6" s="1"/>
  <c r="I143" i="6"/>
  <c r="L143" i="6" s="1"/>
  <c r="I155" i="6"/>
  <c r="L155" i="6" s="1"/>
  <c r="I147" i="6"/>
  <c r="L147" i="6" s="1"/>
  <c r="AL88" i="3"/>
  <c r="AL65" i="4"/>
  <c r="AL81" i="4"/>
  <c r="AL123" i="4"/>
  <c r="AL139" i="4"/>
  <c r="AL155" i="4"/>
  <c r="AL81" i="5"/>
  <c r="AL97" i="5"/>
  <c r="AL123" i="5"/>
  <c r="AL139" i="5"/>
  <c r="AL155" i="5"/>
  <c r="F51" i="6"/>
  <c r="F168" i="6" s="1"/>
  <c r="E44" i="6"/>
  <c r="E51" i="6" s="1"/>
  <c r="I95" i="6"/>
  <c r="L95" i="6" s="1"/>
  <c r="L110" i="6"/>
  <c r="L114" i="6"/>
  <c r="L128" i="6"/>
  <c r="L112" i="6"/>
  <c r="L116" i="6"/>
  <c r="L113" i="6"/>
  <c r="L127" i="6"/>
  <c r="L129" i="6"/>
  <c r="L131" i="6"/>
  <c r="L149" i="6" l="1"/>
  <c r="I168" i="6"/>
  <c r="L117" i="6"/>
  <c r="AL166" i="4"/>
  <c r="L35" i="6"/>
  <c r="L133" i="6"/>
  <c r="L100" i="6"/>
  <c r="L109" i="6" s="1"/>
  <c r="K168" i="6"/>
  <c r="L8" i="6"/>
  <c r="L19" i="6" s="1"/>
  <c r="L168" i="6" l="1"/>
</calcChain>
</file>

<file path=xl/sharedStrings.xml><?xml version="1.0" encoding="utf-8"?>
<sst xmlns="http://schemas.openxmlformats.org/spreadsheetml/2006/main" count="460" uniqueCount="108">
  <si>
    <t>DATA PENGIRIMAN AIR BERSIH DI DAERAH RAWAN KEKERINGAN</t>
  </si>
  <si>
    <t>BULAN JUNI 2023</t>
  </si>
  <si>
    <t xml:space="preserve">  </t>
  </si>
  <si>
    <t>NO</t>
  </si>
  <si>
    <t xml:space="preserve">KECAMATAN </t>
  </si>
  <si>
    <t xml:space="preserve"> DESA</t>
  </si>
  <si>
    <t>PENDUDUK</t>
  </si>
  <si>
    <t>TANGGAL BULAN JUNI</t>
  </si>
  <si>
    <t xml:space="preserve">JUMLAH TANGKI </t>
  </si>
  <si>
    <t>KETERANGAN</t>
  </si>
  <si>
    <t>JML JIWA</t>
  </si>
  <si>
    <t>JML KK</t>
  </si>
  <si>
    <t>BPBD</t>
  </si>
  <si>
    <t>KAWUNGANTEN</t>
  </si>
  <si>
    <t>BOJONG</t>
  </si>
  <si>
    <t>KUBANGKANGKUNG</t>
  </si>
  <si>
    <t>JUMLAH</t>
  </si>
  <si>
    <t>PATIMUAN</t>
  </si>
  <si>
    <t>RAWAAPU</t>
  </si>
  <si>
    <t>DAYEUHLUHUR</t>
  </si>
  <si>
    <t>MATENGGENG</t>
  </si>
  <si>
    <t>TOTAL</t>
  </si>
  <si>
    <t>BULAN JULI 2023</t>
  </si>
  <si>
    <t>BULUPAYUNG</t>
  </si>
  <si>
    <t>GANDRUNGMANGU</t>
  </si>
  <si>
    <t>KARANGGINTUNG</t>
  </si>
  <si>
    <t>BULAN AGUSTUS 2023</t>
  </si>
  <si>
    <t>TANGGAL BULAN AGUSTUS</t>
  </si>
  <si>
    <t>BABAKAN</t>
  </si>
  <si>
    <t>GRUGU</t>
  </si>
  <si>
    <t>BRINGKENG</t>
  </si>
  <si>
    <t>UJUNGMANIK</t>
  </si>
  <si>
    <t>CIMRUTU</t>
  </si>
  <si>
    <t>SIDAMUKTI</t>
  </si>
  <si>
    <t>GINTUNGREJA</t>
  </si>
  <si>
    <t>CINANGSI</t>
  </si>
  <si>
    <t>SIDAURIP</t>
  </si>
  <si>
    <t>CISUMUR</t>
  </si>
  <si>
    <t xml:space="preserve">BANTARSARI </t>
  </si>
  <si>
    <t>BANTARSARI</t>
  </si>
  <si>
    <t>BINANGUN BARU</t>
  </si>
  <si>
    <t>RAWAJAYA</t>
  </si>
  <si>
    <t>KARANGPUCUNG</t>
  </si>
  <si>
    <t>CIPARI</t>
  </si>
  <si>
    <t>MULYADADI</t>
  </si>
  <si>
    <t>WANAREJA</t>
  </si>
  <si>
    <t>MADURA</t>
  </si>
  <si>
    <t>KAMPUNGLAUT</t>
  </si>
  <si>
    <t>UJUNGGAGAK</t>
  </si>
  <si>
    <t>PANIKEL</t>
  </si>
  <si>
    <t>ADIPALA</t>
  </si>
  <si>
    <t>KARANGBENDA</t>
  </si>
  <si>
    <t>KROYA</t>
  </si>
  <si>
    <t>MUJUR LOR</t>
  </si>
  <si>
    <t>Plt. KEPALA PELAKSANA</t>
  </si>
  <si>
    <t>BADAN PENANGGULANGAN BENCANA DAERAH</t>
  </si>
  <si>
    <t>KABUPATEN CILACAP</t>
  </si>
  <si>
    <t>Kepala Sekretariat</t>
  </si>
  <si>
    <t>ERNA SUHARYATI, SH.,M.H.</t>
  </si>
  <si>
    <t xml:space="preserve">Pembina </t>
  </si>
  <si>
    <t>NIP. 19700820 199603 2 002</t>
  </si>
  <si>
    <t>BULAN SEPTEMBER 2023</t>
  </si>
  <si>
    <t>TANGGAL BULAN SEPTEMBER</t>
  </si>
  <si>
    <t>SARWADADI</t>
  </si>
  <si>
    <t>MENTASAN</t>
  </si>
  <si>
    <t>KALIJERUK</t>
  </si>
  <si>
    <t>PANULISAN BARAT</t>
  </si>
  <si>
    <t>CIWELAN</t>
  </si>
  <si>
    <t>LAYANSARI</t>
  </si>
  <si>
    <t>BULAKSARI</t>
  </si>
  <si>
    <t>BANTAR</t>
  </si>
  <si>
    <t>MADUSARI</t>
  </si>
  <si>
    <t>TARISI</t>
  </si>
  <si>
    <t>Ujungalang</t>
  </si>
  <si>
    <t>BUNTU</t>
  </si>
  <si>
    <t>CIMANGGU</t>
  </si>
  <si>
    <t>BANTARPANJANG</t>
  </si>
  <si>
    <t>MANDALA</t>
  </si>
  <si>
    <t>CIJATI</t>
  </si>
  <si>
    <t>KARANGSARI</t>
  </si>
  <si>
    <t>PESAHANGAN</t>
  </si>
  <si>
    <t>CILEMPUYANG</t>
  </si>
  <si>
    <t>BANTARMANGU</t>
  </si>
  <si>
    <t>CILACAP TENGAH</t>
  </si>
  <si>
    <t>KUTAWARU</t>
  </si>
  <si>
    <t>JERUKLEGI</t>
  </si>
  <si>
    <t>KARANGKEMIRI</t>
  </si>
  <si>
    <t>SAWANGAN</t>
  </si>
  <si>
    <t>MAJENANG</t>
  </si>
  <si>
    <t>PADANGSARI</t>
  </si>
  <si>
    <t>BENER</t>
  </si>
  <si>
    <t>NUSAWUNGU</t>
  </si>
  <si>
    <t>PURWODADI</t>
  </si>
  <si>
    <t>BINANGUN</t>
  </si>
  <si>
    <t>KARANGNANGKA</t>
  </si>
  <si>
    <t>BULAN OKTOBER 2023</t>
  </si>
  <si>
    <t>TANGGAL BULAN OKTOBER</t>
  </si>
  <si>
    <t>BPBD KABUPATEN CILACAP TAHUN 2023</t>
  </si>
  <si>
    <t>09 JUNI S.D. TANGGAL 30 SEPTEMBER 2023</t>
  </si>
  <si>
    <t>BULAN</t>
  </si>
  <si>
    <t>JUMLAH TANGKI</t>
  </si>
  <si>
    <t>JUNI</t>
  </si>
  <si>
    <t>JULI</t>
  </si>
  <si>
    <t>AGUSTUS</t>
  </si>
  <si>
    <t>SEPTEMBER</t>
  </si>
  <si>
    <t>OKTOBER</t>
  </si>
  <si>
    <t>Desa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</si>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</sst>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#,##0;[Red]#,##0"/>
  </numFmts>
  <fonts count="32">
    <font>
      <sz val="11"/>
      <color theme="1"/>
      <name val="Calibri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0"/>
      <color theme="1"/>
      <name val="Arial"/>
    </font>
    <font>
      <b/>
      <sz val="9"/>
      <color theme="1"/>
      <name val="Arial"/>
    </font>
    <font>
      <b/>
      <i/>
      <sz val="11"/>
      <color theme="1"/>
      <name val="Calibri"/>
    </font>
    <font>
      <b/>
      <sz val="10"/>
      <color theme="1"/>
      <name val="Calibri"/>
    </font>
    <font>
      <b/>
      <sz val="10"/>
      <color rgb="FF002060"/>
      <name val="Calibri"/>
    </font>
    <font>
      <sz val="12"/>
      <color theme="1"/>
      <name val="Calibri"/>
    </font>
    <font>
      <sz val="14"/>
      <color rgb="FFFF0000"/>
      <name val="Arial Rounded"/>
    </font>
    <font>
      <i/>
      <sz val="12"/>
      <color theme="1"/>
      <name val="Calibri"/>
    </font>
    <font>
      <i/>
      <sz val="11"/>
      <color theme="1"/>
      <name val="Calibri"/>
    </font>
    <font>
      <b/>
      <u/>
      <sz val="11"/>
      <color theme="1"/>
      <name val="Calibri"/>
    </font>
    <font>
      <sz val="12"/>
      <color rgb="FF002060"/>
      <name val="Calibri"/>
    </font>
    <font>
      <b/>
      <u/>
      <sz val="12"/>
      <color rgb="FF002060"/>
      <name val="Calibri"/>
    </font>
    <font>
      <b/>
      <u/>
      <sz val="12"/>
      <color theme="1"/>
      <name val="Calibri"/>
    </font>
    <font>
      <b/>
      <u/>
      <sz val="11"/>
      <color theme="1"/>
      <name val="Calibri"/>
    </font>
    <font>
      <sz val="11"/>
      <color rgb="FF002060"/>
      <name val="Calibri"/>
    </font>
    <font>
      <sz val="15"/>
      <color theme="1"/>
      <name val="Calibri"/>
    </font>
    <font>
      <sz val="12"/>
      <color theme="1"/>
      <name val="Arial"/>
    </font>
    <font>
      <sz val="12"/>
      <color rgb="FF000000"/>
      <name val="Arial"/>
    </font>
    <font>
      <b/>
      <u/>
      <sz val="12"/>
      <color theme="1"/>
      <name val="Arial"/>
    </font>
    <font>
      <b/>
      <u/>
      <sz val="12"/>
      <color rgb="FF000000"/>
      <name val="Arial"/>
    </font>
    <font>
      <sz val="11"/>
      <color rgb="FFFF0000"/>
      <name val="Calibri"/>
    </font>
    <font>
      <b/>
      <sz val="11"/>
      <color rgb="FFFF0000"/>
      <name val="Calibri"/>
    </font>
    <font>
      <sz val="12"/>
      <color rgb="FFFF0000"/>
      <name val="Calibri"/>
    </font>
    <font>
      <sz val="12"/>
      <color theme="0"/>
      <name val="Calibri"/>
    </font>
    <font>
      <b/>
      <sz val="15"/>
      <color theme="1"/>
      <name val="Calibri"/>
    </font>
    <font>
      <i/>
      <sz val="15"/>
      <color theme="1"/>
      <name val="Calibri"/>
    </font>
    <font>
      <b/>
      <u/>
      <sz val="15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rgb="FFFABF8F"/>
        <bgColor rgb="FFFABF8F"/>
      </patternFill>
    </fill>
  </fills>
  <borders count="9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7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15" xfId="0" applyFont="1" applyFill="1" applyBorder="1"/>
    <xf numFmtId="164" fontId="3" fillId="3" borderId="15" xfId="0" applyNumberFormat="1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15" xfId="0" applyFont="1" applyFill="1" applyBorder="1"/>
    <xf numFmtId="3" fontId="3" fillId="4" borderId="15" xfId="0" applyNumberFormat="1" applyFont="1" applyFill="1" applyBorder="1" applyAlignment="1">
      <alignment horizontal="center" vertical="center" wrapText="1"/>
    </xf>
    <xf numFmtId="3" fontId="3" fillId="4" borderId="19" xfId="0" applyNumberFormat="1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 vertical="center" wrapText="1"/>
    </xf>
    <xf numFmtId="0" fontId="2" fillId="5" borderId="15" xfId="0" applyFont="1" applyFill="1" applyBorder="1"/>
    <xf numFmtId="3" fontId="3" fillId="5" borderId="15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3" fillId="2" borderId="48" xfId="0" applyFont="1" applyFill="1" applyBorder="1"/>
    <xf numFmtId="0" fontId="2" fillId="0" borderId="49" xfId="0" applyFont="1" applyBorder="1" applyAlignment="1">
      <alignment horizontal="center"/>
    </xf>
    <xf numFmtId="0" fontId="2" fillId="2" borderId="50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/>
    <xf numFmtId="0" fontId="2" fillId="2" borderId="25" xfId="0" applyFont="1" applyFill="1" applyBorder="1" applyAlignment="1">
      <alignment horizontal="center"/>
    </xf>
    <xf numFmtId="0" fontId="3" fillId="2" borderId="25" xfId="0" applyFont="1" applyFill="1" applyBorder="1"/>
    <xf numFmtId="0" fontId="2" fillId="0" borderId="53" xfId="0" applyFont="1" applyBorder="1" applyAlignment="1">
      <alignment horizontal="left"/>
    </xf>
    <xf numFmtId="0" fontId="3" fillId="2" borderId="54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/>
    </xf>
    <xf numFmtId="0" fontId="3" fillId="2" borderId="55" xfId="0" applyFont="1" applyFill="1" applyBorder="1"/>
    <xf numFmtId="0" fontId="3" fillId="2" borderId="56" xfId="0" applyFont="1" applyFill="1" applyBorder="1" applyAlignment="1">
      <alignment horizontal="right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15" xfId="0" applyFont="1" applyFill="1" applyBorder="1"/>
    <xf numFmtId="3" fontId="3" fillId="6" borderId="15" xfId="0" applyNumberFormat="1" applyFont="1" applyFill="1" applyBorder="1" applyAlignment="1">
      <alignment horizontal="center" vertical="center" wrapText="1"/>
    </xf>
    <xf numFmtId="3" fontId="3" fillId="6" borderId="19" xfId="0" applyNumberFormat="1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/>
    </xf>
    <xf numFmtId="0" fontId="2" fillId="2" borderId="54" xfId="0" applyFont="1" applyFill="1" applyBorder="1" applyAlignment="1">
      <alignment horizontal="left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/>
    <xf numFmtId="0" fontId="3" fillId="2" borderId="59" xfId="0" applyFont="1" applyFill="1" applyBorder="1" applyAlignment="1">
      <alignment horizontal="right" vertical="center" wrapText="1"/>
    </xf>
    <xf numFmtId="0" fontId="3" fillId="2" borderId="60" xfId="0" applyFont="1" applyFill="1" applyBorder="1" applyAlignment="1">
      <alignment horizontal="right" vertical="center" wrapText="1"/>
    </xf>
    <xf numFmtId="3" fontId="3" fillId="2" borderId="59" xfId="0" applyNumberFormat="1" applyFont="1" applyFill="1" applyBorder="1" applyAlignment="1">
      <alignment horizontal="center" vertical="center" wrapText="1"/>
    </xf>
    <xf numFmtId="3" fontId="3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63" xfId="0" applyFont="1" applyBorder="1"/>
    <xf numFmtId="0" fontId="3" fillId="0" borderId="64" xfId="0" applyFont="1" applyBorder="1"/>
    <xf numFmtId="3" fontId="3" fillId="0" borderId="63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3" fontId="9" fillId="0" borderId="0" xfId="0" applyNumberFormat="1" applyFont="1" applyAlignment="1">
      <alignment horizontal="center" vertical="top" wrapText="1"/>
    </xf>
    <xf numFmtId="3" fontId="8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/>
    <xf numFmtId="0" fontId="2" fillId="0" borderId="0" xfId="0" applyFont="1" applyAlignment="1">
      <alignment horizontal="center" vertical="top"/>
    </xf>
    <xf numFmtId="3" fontId="11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 vertical="center" wrapText="1"/>
    </xf>
    <xf numFmtId="0" fontId="2" fillId="0" borderId="25" xfId="0" applyFont="1" applyBorder="1"/>
    <xf numFmtId="0" fontId="3" fillId="3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7" xfId="0" applyFont="1" applyBorder="1"/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left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left" vertical="center" wrapText="1"/>
    </xf>
    <xf numFmtId="0" fontId="2" fillId="2" borderId="56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/>
    </xf>
    <xf numFmtId="0" fontId="3" fillId="2" borderId="73" xfId="0" applyFont="1" applyFill="1" applyBorder="1"/>
    <xf numFmtId="0" fontId="2" fillId="2" borderId="74" xfId="0" applyFont="1" applyFill="1" applyBorder="1" applyAlignment="1">
      <alignment horizontal="left" vertical="center" wrapText="1"/>
    </xf>
    <xf numFmtId="0" fontId="3" fillId="0" borderId="24" xfId="0" applyFont="1" applyBorder="1"/>
    <xf numFmtId="0" fontId="3" fillId="2" borderId="7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0" borderId="30" xfId="0" applyFont="1" applyBorder="1" applyAlignment="1"/>
    <xf numFmtId="0" fontId="2" fillId="0" borderId="31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164" fontId="3" fillId="7" borderId="19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0" borderId="24" xfId="0" applyFont="1" applyBorder="1" applyAlignment="1"/>
    <xf numFmtId="0" fontId="2" fillId="0" borderId="25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left" vertical="center" wrapText="1"/>
    </xf>
    <xf numFmtId="3" fontId="26" fillId="4" borderId="19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/>
    </xf>
    <xf numFmtId="0" fontId="3" fillId="2" borderId="29" xfId="0" applyFont="1" applyFill="1" applyBorder="1"/>
    <xf numFmtId="0" fontId="2" fillId="0" borderId="53" xfId="0" applyFont="1" applyBorder="1" applyAlignment="1">
      <alignment horizontal="center"/>
    </xf>
    <xf numFmtId="0" fontId="2" fillId="2" borderId="75" xfId="0" applyFont="1" applyFill="1" applyBorder="1" applyAlignment="1">
      <alignment horizontal="left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75" xfId="0" applyFont="1" applyFill="1" applyBorder="1" applyAlignment="1">
      <alignment horizontal="left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/>
    <xf numFmtId="0" fontId="2" fillId="2" borderId="50" xfId="0" applyFont="1" applyFill="1" applyBorder="1" applyAlignment="1">
      <alignment horizontal="left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0" fontId="2" fillId="0" borderId="0" xfId="0" applyFont="1"/>
    <xf numFmtId="0" fontId="2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left"/>
    </xf>
    <xf numFmtId="0" fontId="2" fillId="0" borderId="6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/>
    </xf>
    <xf numFmtId="0" fontId="3" fillId="0" borderId="6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left"/>
    </xf>
    <xf numFmtId="0" fontId="3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0" fontId="1" fillId="4" borderId="8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85" xfId="0" applyFont="1" applyBorder="1" applyAlignment="1">
      <alignment horizontal="center"/>
    </xf>
    <xf numFmtId="0" fontId="3" fillId="0" borderId="3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2" fillId="0" borderId="69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3" fillId="4" borderId="84" xfId="0" applyFont="1" applyFill="1" applyBorder="1" applyAlignment="1">
      <alignment horizontal="center"/>
    </xf>
    <xf numFmtId="0" fontId="2" fillId="4" borderId="56" xfId="0" applyFont="1" applyFill="1" applyBorder="1" applyAlignment="1">
      <alignment horizontal="left"/>
    </xf>
    <xf numFmtId="3" fontId="1" fillId="4" borderId="15" xfId="0" applyNumberFormat="1" applyFont="1" applyFill="1" applyBorder="1" applyAlignment="1">
      <alignment horizontal="center" vertical="center" wrapText="1"/>
    </xf>
    <xf numFmtId="0" fontId="2" fillId="4" borderId="8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41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1" fillId="4" borderId="84" xfId="0" applyFont="1" applyFill="1" applyBorder="1" applyAlignment="1">
      <alignment horizontal="center"/>
    </xf>
    <xf numFmtId="0" fontId="10" fillId="4" borderId="8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165" fontId="1" fillId="4" borderId="15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" fillId="0" borderId="13" xfId="0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/>
    </xf>
    <xf numFmtId="0" fontId="1" fillId="0" borderId="91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3" fontId="1" fillId="0" borderId="63" xfId="0" applyNumberFormat="1" applyFont="1" applyBorder="1" applyAlignment="1">
      <alignment horizontal="center" vertical="center"/>
    </xf>
    <xf numFmtId="3" fontId="28" fillId="0" borderId="9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/>
    <xf numFmtId="0" fontId="4" fillId="0" borderId="6" xfId="0" applyFont="1" applyBorder="1"/>
    <xf numFmtId="0" fontId="4" fillId="0" borderId="9" xfId="0" applyFont="1" applyBorder="1"/>
    <xf numFmtId="0" fontId="3" fillId="3" borderId="14" xfId="0" applyFont="1" applyFill="1" applyBorder="1" applyAlignment="1">
      <alignment horizontal="right" vertical="center" wrapText="1"/>
    </xf>
    <xf numFmtId="0" fontId="4" fillId="0" borderId="35" xfId="0" applyFont="1" applyBorder="1"/>
    <xf numFmtId="0" fontId="3" fillId="4" borderId="14" xfId="0" applyFont="1" applyFill="1" applyBorder="1" applyAlignment="1">
      <alignment horizontal="right" vertical="center" wrapText="1"/>
    </xf>
    <xf numFmtId="0" fontId="3" fillId="5" borderId="14" xfId="0" applyFont="1" applyFill="1" applyBorder="1" applyAlignment="1">
      <alignment horizontal="right" vertical="center" wrapText="1"/>
    </xf>
    <xf numFmtId="0" fontId="3" fillId="6" borderId="14" xfId="0" applyFont="1" applyFill="1" applyBorder="1" applyAlignment="1">
      <alignment horizontal="right" vertical="center" wrapText="1"/>
    </xf>
    <xf numFmtId="0" fontId="3" fillId="0" borderId="61" xfId="0" applyFont="1" applyBorder="1" applyAlignment="1">
      <alignment horizontal="center"/>
    </xf>
    <xf numFmtId="0" fontId="4" fillId="0" borderId="62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4" fillId="0" borderId="10" xfId="0" applyFont="1" applyBorder="1"/>
    <xf numFmtId="0" fontId="3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4" xfId="0" applyFont="1" applyBorder="1"/>
    <xf numFmtId="0" fontId="4" fillId="0" borderId="12" xfId="0" applyFont="1" applyBorder="1"/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16" xfId="0" applyFont="1" applyBorder="1"/>
    <xf numFmtId="0" fontId="3" fillId="0" borderId="6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/>
    </xf>
    <xf numFmtId="0" fontId="4" fillId="0" borderId="78" xfId="0" applyFont="1" applyBorder="1"/>
    <xf numFmtId="0" fontId="1" fillId="0" borderId="61" xfId="0" applyFont="1" applyBorder="1" applyAlignment="1">
      <alignment horizontal="center" vertical="center"/>
    </xf>
    <xf numFmtId="0" fontId="29" fillId="0" borderId="0" xfId="0" applyFont="1" applyAlignment="1">
      <alignment horizontal="center" vertical="top" wrapText="1"/>
    </xf>
    <xf numFmtId="0" fontId="1" fillId="4" borderId="1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3600" b="1">
                <a:solidFill>
                  <a:srgbClr val="757575"/>
                </a:solidFill>
                <a:latin typeface="Arial"/>
              </a:defRPr>
            </a:pPr>
            <a:r>
              <a:rPr sz="3600" b="1">
                <a:solidFill>
                  <a:srgbClr val="757575"/>
                </a:solidFill>
                <a:latin typeface="Arial"/>
              </a:rPr>
              <a:t>REKAP DISTRIBUSI AIR BERSIH APBD KABUPATEN CILACAP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v>JUNI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('REKAP KEKERINGAN'!$G$7,'REKAP KEKERINGAN'!$G$168)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2905776"/>
        <c:axId val="752912304"/>
        <c:axId val="0"/>
      </c:bar3DChart>
      <c:catAx>
        <c:axId val="75290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52912304"/>
        <c:crosses val="autoZero"/>
        <c:auto val="1"/>
        <c:lblAlgn val="ctr"/>
        <c:lblOffset val="100"/>
        <c:noMultiLvlLbl val="1"/>
      </c:catAx>
      <c:valAx>
        <c:axId val="7529123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5290577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lvl="0">
              <a:defRPr>
                <a:latin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lvl="0">
              <a:defRPr>
                <a:latin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 lvl="0">
            <a:defRPr sz="3600" b="0">
              <a:solidFill>
                <a:srgbClr val="1A1A1A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2CC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2" name="Chart 1" title="Diagram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M1000"/>
  <sheetViews>
    <sheetView tabSelected="1" workbookViewId="0">
      <selection sqref="A1:AS1"/>
    </sheetView>
  </sheetViews>
  <sheetFormatPr defaultColWidth="14.42578125" defaultRowHeight="15" customHeight="1"/>
  <cols>
    <col min="1" max="1" width="3.42578125" customWidth="1"/>
    <col min="2" max="2" width="19.28515625" customWidth="1"/>
    <col min="3" max="3" width="3.5703125" customWidth="1"/>
    <col min="4" max="4" width="18.7109375" customWidth="1"/>
    <col min="5" max="5" width="8.140625" customWidth="1"/>
    <col min="6" max="6" width="7.5703125" customWidth="1"/>
    <col min="7" max="37" width="3.140625" customWidth="1"/>
    <col min="38" max="38" width="8.28515625" customWidth="1"/>
    <col min="39" max="39" width="8.7109375" customWidth="1"/>
    <col min="40" max="40" width="6" customWidth="1"/>
    <col min="41" max="42" width="5.5703125" customWidth="1"/>
    <col min="43" max="43" width="6.85546875" customWidth="1"/>
    <col min="44" max="44" width="5.28515625" customWidth="1"/>
    <col min="45" max="45" width="5.5703125" customWidth="1"/>
    <col min="46" max="46" width="3.7109375" customWidth="1"/>
    <col min="47" max="47" width="3.85546875" customWidth="1"/>
    <col min="48" max="48" width="8.28515625" customWidth="1"/>
    <col min="49" max="52" width="3.7109375" customWidth="1"/>
    <col min="53" max="53" width="5.85546875" customWidth="1"/>
    <col min="54" max="57" width="3.7109375" customWidth="1"/>
    <col min="58" max="65" width="8.7109375" customWidth="1"/>
  </cols>
  <sheetData>
    <row r="1" spans="1:59" ht="16.5" customHeight="1">
      <c r="A1" s="300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7.25" customHeight="1">
      <c r="A2" s="300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7.2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ht="18.75" customHeight="1">
      <c r="A4" s="301" t="s">
        <v>3</v>
      </c>
      <c r="B4" s="303" t="s">
        <v>4</v>
      </c>
      <c r="C4" s="303" t="s">
        <v>5</v>
      </c>
      <c r="D4" s="305"/>
      <c r="E4" s="307" t="s">
        <v>6</v>
      </c>
      <c r="F4" s="289"/>
      <c r="G4" s="4"/>
      <c r="H4" s="287" t="s">
        <v>7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9"/>
      <c r="AL4" s="308" t="s">
        <v>8</v>
      </c>
      <c r="AM4" s="287" t="s">
        <v>9</v>
      </c>
      <c r="AN4" s="288"/>
      <c r="AO4" s="288"/>
      <c r="AP4" s="288"/>
      <c r="AQ4" s="288"/>
      <c r="AR4" s="288"/>
      <c r="AS4" s="290"/>
    </row>
    <row r="5" spans="1:59" ht="31.5" customHeight="1">
      <c r="A5" s="302"/>
      <c r="B5" s="304"/>
      <c r="C5" s="304"/>
      <c r="D5" s="306"/>
      <c r="E5" s="5" t="s">
        <v>10</v>
      </c>
      <c r="F5" s="6" t="s">
        <v>11</v>
      </c>
      <c r="G5" s="7">
        <v>1</v>
      </c>
      <c r="H5" s="8">
        <v>2</v>
      </c>
      <c r="I5" s="8">
        <v>3</v>
      </c>
      <c r="J5" s="7">
        <v>4</v>
      </c>
      <c r="K5" s="8">
        <v>5</v>
      </c>
      <c r="L5" s="8">
        <v>6</v>
      </c>
      <c r="M5" s="7">
        <v>7</v>
      </c>
      <c r="N5" s="8">
        <v>8</v>
      </c>
      <c r="O5" s="8">
        <v>9</v>
      </c>
      <c r="P5" s="7">
        <v>10</v>
      </c>
      <c r="Q5" s="8">
        <v>11</v>
      </c>
      <c r="R5" s="8">
        <v>12</v>
      </c>
      <c r="S5" s="7">
        <v>13</v>
      </c>
      <c r="T5" s="8">
        <v>14</v>
      </c>
      <c r="U5" s="8">
        <v>15</v>
      </c>
      <c r="V5" s="7">
        <v>16</v>
      </c>
      <c r="W5" s="8">
        <v>17</v>
      </c>
      <c r="X5" s="8">
        <v>18</v>
      </c>
      <c r="Y5" s="7">
        <v>19</v>
      </c>
      <c r="Z5" s="8">
        <v>20</v>
      </c>
      <c r="AA5" s="8">
        <v>21</v>
      </c>
      <c r="AB5" s="7">
        <v>22</v>
      </c>
      <c r="AC5" s="8">
        <v>23</v>
      </c>
      <c r="AD5" s="8">
        <v>24</v>
      </c>
      <c r="AE5" s="7">
        <v>25</v>
      </c>
      <c r="AF5" s="8">
        <v>26</v>
      </c>
      <c r="AG5" s="8">
        <v>27</v>
      </c>
      <c r="AH5" s="7">
        <v>28</v>
      </c>
      <c r="AI5" s="8">
        <v>29</v>
      </c>
      <c r="AJ5" s="8">
        <v>30</v>
      </c>
      <c r="AK5" s="7">
        <v>31</v>
      </c>
      <c r="AL5" s="309"/>
      <c r="AM5" s="9" t="s">
        <v>12</v>
      </c>
      <c r="AN5" s="10"/>
      <c r="AO5" s="11"/>
      <c r="AP5" s="11"/>
      <c r="AQ5" s="11"/>
      <c r="AR5" s="11"/>
      <c r="AS5" s="12"/>
    </row>
    <row r="6" spans="1:59" ht="15.75" customHeight="1">
      <c r="A6" s="13">
        <v>1</v>
      </c>
      <c r="B6" s="14" t="s">
        <v>13</v>
      </c>
      <c r="C6" s="15">
        <v>1</v>
      </c>
      <c r="D6" s="16" t="s">
        <v>14</v>
      </c>
      <c r="E6" s="17">
        <f>F6*3</f>
        <v>4080</v>
      </c>
      <c r="F6" s="18">
        <v>1360</v>
      </c>
      <c r="G6" s="19"/>
      <c r="H6" s="19"/>
      <c r="I6" s="19"/>
      <c r="J6" s="19"/>
      <c r="K6" s="19"/>
      <c r="L6" s="19"/>
      <c r="M6" s="19"/>
      <c r="N6" s="19"/>
      <c r="O6" s="19">
        <v>1</v>
      </c>
      <c r="P6" s="19">
        <v>2</v>
      </c>
      <c r="Q6" s="19"/>
      <c r="R6" s="19">
        <v>2</v>
      </c>
      <c r="S6" s="19">
        <v>2</v>
      </c>
      <c r="T6" s="19"/>
      <c r="U6" s="19">
        <v>2</v>
      </c>
      <c r="V6" s="19"/>
      <c r="W6" s="19"/>
      <c r="X6" s="19"/>
      <c r="Y6" s="19"/>
      <c r="Z6" s="19">
        <v>1</v>
      </c>
      <c r="AA6" s="19">
        <v>1</v>
      </c>
      <c r="AB6" s="19"/>
      <c r="AC6" s="19">
        <v>1</v>
      </c>
      <c r="AD6" s="19"/>
      <c r="AE6" s="19"/>
      <c r="AF6" s="19"/>
      <c r="AG6" s="19">
        <v>1</v>
      </c>
      <c r="AH6" s="19"/>
      <c r="AI6" s="19"/>
      <c r="AJ6" s="19"/>
      <c r="AK6" s="20"/>
      <c r="AL6" s="21">
        <f t="shared" ref="AL6:AL9" si="0">SUM(G6:AK6)</f>
        <v>13</v>
      </c>
      <c r="AM6" s="17"/>
      <c r="AN6" s="15"/>
      <c r="AO6" s="15"/>
      <c r="AP6" s="15"/>
      <c r="AQ6" s="15"/>
      <c r="AR6" s="15"/>
      <c r="AS6" s="22"/>
    </row>
    <row r="7" spans="1:59" ht="15.75" customHeight="1">
      <c r="A7" s="13"/>
      <c r="B7" s="23"/>
      <c r="C7" s="15">
        <v>2</v>
      </c>
      <c r="D7" s="16" t="s">
        <v>13</v>
      </c>
      <c r="E7" s="17">
        <v>234</v>
      </c>
      <c r="F7" s="18">
        <v>78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>
        <v>1</v>
      </c>
      <c r="Z7" s="19"/>
      <c r="AA7" s="19"/>
      <c r="AB7" s="19"/>
      <c r="AC7" s="19">
        <v>1</v>
      </c>
      <c r="AD7" s="19"/>
      <c r="AE7" s="19"/>
      <c r="AF7" s="19"/>
      <c r="AG7" s="19"/>
      <c r="AH7" s="19"/>
      <c r="AI7" s="19"/>
      <c r="AJ7" s="19"/>
      <c r="AK7" s="20"/>
      <c r="AL7" s="21">
        <f t="shared" si="0"/>
        <v>2</v>
      </c>
      <c r="AM7" s="17"/>
      <c r="AN7" s="15"/>
      <c r="AO7" s="15"/>
      <c r="AP7" s="15"/>
      <c r="AQ7" s="15"/>
      <c r="AR7" s="15"/>
      <c r="AS7" s="22"/>
    </row>
    <row r="8" spans="1:59" ht="15.75" customHeight="1">
      <c r="A8" s="13"/>
      <c r="B8" s="23"/>
      <c r="C8" s="15">
        <v>3</v>
      </c>
      <c r="D8" s="24" t="s">
        <v>15</v>
      </c>
      <c r="E8" s="25">
        <v>286</v>
      </c>
      <c r="F8" s="18">
        <v>67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>
        <v>1</v>
      </c>
      <c r="AH8" s="19"/>
      <c r="AI8" s="19"/>
      <c r="AJ8" s="19"/>
      <c r="AK8" s="20"/>
      <c r="AL8" s="21">
        <f t="shared" si="0"/>
        <v>1</v>
      </c>
      <c r="AM8" s="26"/>
      <c r="AN8" s="26"/>
      <c r="AO8" s="26"/>
      <c r="AP8" s="26"/>
      <c r="AQ8" s="26"/>
      <c r="AR8" s="26"/>
      <c r="AS8" s="27"/>
    </row>
    <row r="9" spans="1:59" ht="15.75" customHeight="1">
      <c r="A9" s="13"/>
      <c r="B9" s="23"/>
      <c r="C9" s="26"/>
      <c r="D9" s="24"/>
      <c r="E9" s="25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20"/>
      <c r="AL9" s="21">
        <f t="shared" si="0"/>
        <v>0</v>
      </c>
      <c r="AM9" s="26"/>
      <c r="AN9" s="26"/>
      <c r="AO9" s="26"/>
      <c r="AP9" s="26"/>
      <c r="AQ9" s="26"/>
      <c r="AR9" s="26"/>
      <c r="AS9" s="27"/>
    </row>
    <row r="10" spans="1:59" ht="15.75" customHeight="1">
      <c r="A10" s="28"/>
      <c r="B10" s="29"/>
      <c r="C10" s="291" t="s">
        <v>16</v>
      </c>
      <c r="D10" s="292"/>
      <c r="E10" s="30">
        <f t="shared" ref="E10:F10" si="1">SUM(E6:E9)</f>
        <v>4600</v>
      </c>
      <c r="F10" s="30">
        <f t="shared" si="1"/>
        <v>1505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2">
        <f t="shared" ref="AL10:AS10" si="2">SUM(AL6:AL9)</f>
        <v>16</v>
      </c>
      <c r="AM10" s="33">
        <f t="shared" si="2"/>
        <v>0</v>
      </c>
      <c r="AN10" s="33">
        <f t="shared" si="2"/>
        <v>0</v>
      </c>
      <c r="AO10" s="33">
        <f t="shared" si="2"/>
        <v>0</v>
      </c>
      <c r="AP10" s="33">
        <f t="shared" si="2"/>
        <v>0</v>
      </c>
      <c r="AQ10" s="33">
        <f t="shared" si="2"/>
        <v>0</v>
      </c>
      <c r="AR10" s="33">
        <f t="shared" si="2"/>
        <v>0</v>
      </c>
      <c r="AS10" s="34">
        <f t="shared" si="2"/>
        <v>0</v>
      </c>
    </row>
    <row r="11" spans="1:59" ht="15.75" customHeight="1">
      <c r="A11" s="13">
        <v>2</v>
      </c>
      <c r="B11" s="35" t="s">
        <v>17</v>
      </c>
      <c r="C11" s="36">
        <v>1</v>
      </c>
      <c r="D11" s="37" t="s">
        <v>18</v>
      </c>
      <c r="E11" s="38">
        <f>901+778+506+500</f>
        <v>2685</v>
      </c>
      <c r="F11" s="38">
        <f>306+264+183+142</f>
        <v>895</v>
      </c>
      <c r="G11" s="39"/>
      <c r="H11" s="39"/>
      <c r="I11" s="39"/>
      <c r="J11" s="39"/>
      <c r="K11" s="39"/>
      <c r="L11" s="39"/>
      <c r="M11" s="39"/>
      <c r="N11" s="39"/>
      <c r="O11" s="39">
        <v>1</v>
      </c>
      <c r="P11" s="39"/>
      <c r="Q11" s="39"/>
      <c r="R11" s="39"/>
      <c r="S11" s="39"/>
      <c r="T11" s="39"/>
      <c r="U11" s="39"/>
      <c r="V11" s="39"/>
      <c r="W11" s="39"/>
      <c r="X11" s="39"/>
      <c r="Y11" s="39">
        <v>1</v>
      </c>
      <c r="Z11" s="39">
        <v>1</v>
      </c>
      <c r="AA11" s="39">
        <v>1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6"/>
      <c r="AL11" s="21">
        <f t="shared" ref="AL11:AL13" si="3">SUM(G11:AK11)</f>
        <v>4</v>
      </c>
      <c r="AM11" s="36"/>
      <c r="AN11" s="36"/>
      <c r="AO11" s="36"/>
      <c r="AP11" s="36"/>
      <c r="AQ11" s="36"/>
      <c r="AR11" s="36"/>
      <c r="AS11" s="40"/>
    </row>
    <row r="12" spans="1:59" ht="15.75" customHeight="1">
      <c r="A12" s="13"/>
      <c r="B12" s="41"/>
      <c r="C12" s="20">
        <v>2</v>
      </c>
      <c r="D12" s="42"/>
      <c r="E12" s="38"/>
      <c r="F12" s="43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6"/>
      <c r="AL12" s="21">
        <f t="shared" si="3"/>
        <v>0</v>
      </c>
      <c r="AM12" s="36"/>
      <c r="AN12" s="36"/>
      <c r="AO12" s="36"/>
      <c r="AP12" s="36"/>
      <c r="AQ12" s="36"/>
      <c r="AR12" s="36"/>
      <c r="AS12" s="40"/>
    </row>
    <row r="13" spans="1:59" ht="15.75" customHeight="1">
      <c r="A13" s="13"/>
      <c r="B13" s="41"/>
      <c r="C13" s="20">
        <v>3</v>
      </c>
      <c r="D13" s="44"/>
      <c r="E13" s="45"/>
      <c r="F13" s="41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6"/>
      <c r="AL13" s="21">
        <f t="shared" si="3"/>
        <v>0</v>
      </c>
      <c r="AM13" s="36"/>
      <c r="AN13" s="36"/>
      <c r="AO13" s="36"/>
      <c r="AP13" s="36"/>
      <c r="AQ13" s="36"/>
      <c r="AR13" s="36"/>
      <c r="AS13" s="40"/>
    </row>
    <row r="14" spans="1:59" ht="15.75" customHeight="1">
      <c r="A14" s="13"/>
      <c r="B14" s="41"/>
      <c r="C14" s="20">
        <v>4</v>
      </c>
      <c r="D14" s="44"/>
      <c r="E14" s="45"/>
      <c r="F14" s="41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7"/>
      <c r="AL14" s="21"/>
      <c r="AM14" s="47"/>
      <c r="AN14" s="47"/>
      <c r="AO14" s="47"/>
      <c r="AP14" s="47"/>
      <c r="AQ14" s="47"/>
      <c r="AR14" s="47"/>
      <c r="AS14" s="48"/>
    </row>
    <row r="15" spans="1:59" ht="15.75" customHeight="1">
      <c r="A15" s="49"/>
      <c r="B15" s="50"/>
      <c r="C15" s="293" t="s">
        <v>16</v>
      </c>
      <c r="D15" s="292"/>
      <c r="E15" s="51">
        <f t="shared" ref="E15:F15" si="4">SUM(E11:E13)</f>
        <v>2685</v>
      </c>
      <c r="F15" s="51">
        <f t="shared" si="4"/>
        <v>895</v>
      </c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3">
        <f t="shared" ref="AL15:AS15" si="5">SUM(AL11:AL13)</f>
        <v>4</v>
      </c>
      <c r="AM15" s="54">
        <f t="shared" si="5"/>
        <v>0</v>
      </c>
      <c r="AN15" s="54">
        <f t="shared" si="5"/>
        <v>0</v>
      </c>
      <c r="AO15" s="54">
        <f t="shared" si="5"/>
        <v>0</v>
      </c>
      <c r="AP15" s="54">
        <f t="shared" si="5"/>
        <v>0</v>
      </c>
      <c r="AQ15" s="54">
        <f t="shared" si="5"/>
        <v>0</v>
      </c>
      <c r="AR15" s="54">
        <f t="shared" si="5"/>
        <v>0</v>
      </c>
      <c r="AS15" s="55">
        <f t="shared" si="5"/>
        <v>0</v>
      </c>
    </row>
    <row r="16" spans="1:59" ht="15.75" customHeight="1">
      <c r="A16" s="56">
        <v>3</v>
      </c>
      <c r="B16" s="14" t="s">
        <v>19</v>
      </c>
      <c r="C16" s="15">
        <v>1</v>
      </c>
      <c r="D16" s="16" t="s">
        <v>20</v>
      </c>
      <c r="E16" s="25">
        <v>740</v>
      </c>
      <c r="F16" s="17">
        <v>280</v>
      </c>
      <c r="G16" s="57"/>
      <c r="H16" s="57"/>
      <c r="I16" s="57"/>
      <c r="J16" s="57"/>
      <c r="K16" s="57"/>
      <c r="L16" s="57"/>
      <c r="M16" s="57"/>
      <c r="N16" s="57"/>
      <c r="O16" s="57"/>
      <c r="P16" s="57">
        <v>1</v>
      </c>
      <c r="Q16" s="57">
        <v>2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15"/>
      <c r="AL16" s="21">
        <f t="shared" ref="AL16:AL19" si="6">SUM(G16:AK16)</f>
        <v>3</v>
      </c>
      <c r="AM16" s="15"/>
      <c r="AN16" s="15"/>
      <c r="AO16" s="15"/>
      <c r="AP16" s="15"/>
      <c r="AQ16" s="15"/>
      <c r="AR16" s="15"/>
      <c r="AS16" s="22"/>
    </row>
    <row r="17" spans="1:65" ht="15.75" customHeight="1">
      <c r="A17" s="58"/>
      <c r="C17" s="15">
        <v>2</v>
      </c>
      <c r="D17" s="16"/>
      <c r="E17" s="25"/>
      <c r="F17" s="1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15"/>
      <c r="AL17" s="21">
        <f t="shared" si="6"/>
        <v>0</v>
      </c>
      <c r="AM17" s="15"/>
      <c r="AN17" s="15"/>
      <c r="AO17" s="15"/>
      <c r="AP17" s="15"/>
      <c r="AQ17" s="15"/>
      <c r="AR17" s="15"/>
      <c r="AS17" s="22"/>
    </row>
    <row r="18" spans="1:65" ht="15.75" customHeight="1">
      <c r="A18" s="58"/>
      <c r="B18" s="23"/>
      <c r="C18" s="15">
        <v>3</v>
      </c>
      <c r="D18" s="16"/>
      <c r="E18" s="25"/>
      <c r="F18" s="1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15"/>
      <c r="AL18" s="21">
        <f t="shared" si="6"/>
        <v>0</v>
      </c>
      <c r="AM18" s="15"/>
      <c r="AN18" s="15"/>
      <c r="AO18" s="15"/>
      <c r="AP18" s="15"/>
      <c r="AQ18" s="15"/>
      <c r="AR18" s="15"/>
      <c r="AS18" s="22"/>
    </row>
    <row r="19" spans="1:65" ht="15.75" customHeight="1">
      <c r="A19" s="58"/>
      <c r="B19" s="23"/>
      <c r="C19" s="26"/>
      <c r="D19" s="24"/>
      <c r="E19" s="59"/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0"/>
      <c r="AL19" s="21">
        <f t="shared" si="6"/>
        <v>0</v>
      </c>
      <c r="AM19" s="26"/>
      <c r="AN19" s="26"/>
      <c r="AO19" s="26"/>
      <c r="AP19" s="26"/>
      <c r="AQ19" s="26"/>
      <c r="AR19" s="26"/>
      <c r="AS19" s="27"/>
    </row>
    <row r="20" spans="1:65" ht="15.75" customHeight="1">
      <c r="A20" s="62"/>
      <c r="B20" s="63"/>
      <c r="C20" s="294" t="s">
        <v>16</v>
      </c>
      <c r="D20" s="292"/>
      <c r="E20" s="64">
        <f t="shared" ref="E20:F20" si="7">SUM(E16:E18)</f>
        <v>740</v>
      </c>
      <c r="F20" s="64">
        <f t="shared" si="7"/>
        <v>280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6">
        <f>SUM(AL16:AL19)</f>
        <v>3</v>
      </c>
      <c r="AM20" s="33">
        <f t="shared" ref="AM20:AS20" si="8">SUM(AM16:AM18)</f>
        <v>0</v>
      </c>
      <c r="AN20" s="33">
        <f t="shared" si="8"/>
        <v>0</v>
      </c>
      <c r="AO20" s="33">
        <f t="shared" si="8"/>
        <v>0</v>
      </c>
      <c r="AP20" s="33">
        <f t="shared" si="8"/>
        <v>0</v>
      </c>
      <c r="AQ20" s="33">
        <f t="shared" si="8"/>
        <v>0</v>
      </c>
      <c r="AR20" s="33">
        <f t="shared" si="8"/>
        <v>0</v>
      </c>
      <c r="AS20" s="34">
        <f t="shared" si="8"/>
        <v>0</v>
      </c>
    </row>
    <row r="21" spans="1:65" ht="15.75" customHeight="1">
      <c r="A21" s="67">
        <v>4</v>
      </c>
      <c r="B21" s="68"/>
      <c r="C21" s="69"/>
      <c r="D21" s="70"/>
      <c r="E21" s="71"/>
      <c r="F21" s="71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72">
        <f t="shared" ref="AL21:AL23" si="9">SUM(G21:AK21)</f>
        <v>0</v>
      </c>
      <c r="AM21" s="73"/>
      <c r="AN21" s="73"/>
      <c r="AO21" s="73"/>
      <c r="AP21" s="73"/>
      <c r="AQ21" s="73"/>
      <c r="AR21" s="73"/>
      <c r="AS21" s="74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</row>
    <row r="22" spans="1:65" ht="15.75" customHeight="1">
      <c r="A22" s="76"/>
      <c r="B22" s="77"/>
      <c r="C22" s="78"/>
      <c r="D22" s="79"/>
      <c r="E22" s="80"/>
      <c r="F22" s="80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17">
        <f t="shared" si="9"/>
        <v>0</v>
      </c>
      <c r="AM22" s="73"/>
      <c r="AN22" s="73"/>
      <c r="AO22" s="73"/>
      <c r="AP22" s="73"/>
      <c r="AQ22" s="73"/>
      <c r="AR22" s="73"/>
      <c r="AS22" s="74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</row>
    <row r="23" spans="1:65" ht="15.75" customHeight="1">
      <c r="A23" s="81"/>
      <c r="B23" s="82"/>
      <c r="C23" s="78"/>
      <c r="D23" s="83"/>
      <c r="E23" s="84"/>
      <c r="F23" s="84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26">
        <f t="shared" si="9"/>
        <v>0</v>
      </c>
      <c r="AM23" s="73"/>
      <c r="AN23" s="73"/>
      <c r="AO23" s="73"/>
      <c r="AP23" s="73"/>
      <c r="AQ23" s="73"/>
      <c r="AR23" s="73"/>
      <c r="AS23" s="74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</row>
    <row r="24" spans="1:65" ht="15.75" customHeight="1">
      <c r="A24" s="85"/>
      <c r="B24" s="86"/>
      <c r="C24" s="295" t="s">
        <v>16</v>
      </c>
      <c r="D24" s="292"/>
      <c r="E24" s="87">
        <f t="shared" ref="E24:F24" si="10">SUM(E21:E23)</f>
        <v>0</v>
      </c>
      <c r="F24" s="87">
        <f t="shared" si="10"/>
        <v>0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9">
        <f>SUM(AL21:AL23)</f>
        <v>0</v>
      </c>
      <c r="AM24" s="73"/>
      <c r="AN24" s="73"/>
      <c r="AO24" s="73"/>
      <c r="AP24" s="73"/>
      <c r="AQ24" s="73"/>
      <c r="AR24" s="73"/>
      <c r="AS24" s="74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</row>
    <row r="25" spans="1:65" ht="15.75" customHeight="1">
      <c r="A25" s="67">
        <v>5</v>
      </c>
      <c r="B25" s="68"/>
      <c r="C25" s="69"/>
      <c r="D25" s="70"/>
      <c r="E25" s="71"/>
      <c r="F25" s="71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90">
        <f t="shared" ref="AL25:AL26" si="11">SUM(W25:AK25)</f>
        <v>0</v>
      </c>
      <c r="AM25" s="73"/>
      <c r="AN25" s="73"/>
      <c r="AO25" s="73"/>
      <c r="AP25" s="73"/>
      <c r="AQ25" s="73"/>
      <c r="AR25" s="73"/>
      <c r="AS25" s="74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</row>
    <row r="26" spans="1:65" ht="15.75" customHeight="1">
      <c r="A26" s="76"/>
      <c r="B26" s="77"/>
      <c r="C26" s="91"/>
      <c r="D26" s="92"/>
      <c r="E26" s="80"/>
      <c r="F26" s="80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90">
        <f t="shared" si="11"/>
        <v>0</v>
      </c>
      <c r="AM26" s="73"/>
      <c r="AN26" s="73"/>
      <c r="AO26" s="73"/>
      <c r="AP26" s="73"/>
      <c r="AQ26" s="73"/>
      <c r="AR26" s="73"/>
      <c r="AS26" s="74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</row>
    <row r="27" spans="1:65" ht="15.75" customHeight="1">
      <c r="A27" s="81"/>
      <c r="B27" s="82"/>
      <c r="C27" s="91"/>
      <c r="D27" s="83"/>
      <c r="E27" s="84"/>
      <c r="F27" s="84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90"/>
      <c r="AM27" s="73"/>
      <c r="AN27" s="73"/>
      <c r="AO27" s="73"/>
      <c r="AP27" s="73"/>
      <c r="AQ27" s="73"/>
      <c r="AR27" s="73"/>
      <c r="AS27" s="74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</row>
    <row r="28" spans="1:65" ht="15.75" customHeight="1">
      <c r="A28" s="49"/>
      <c r="B28" s="50"/>
      <c r="C28" s="293" t="s">
        <v>16</v>
      </c>
      <c r="D28" s="292"/>
      <c r="E28" s="51">
        <f t="shared" ref="E28:F28" si="12">SUM(E24:E26)</f>
        <v>0</v>
      </c>
      <c r="F28" s="51">
        <f t="shared" si="12"/>
        <v>0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3">
        <f>SUM(AL25:AL27)</f>
        <v>0</v>
      </c>
      <c r="AM28" s="54">
        <f t="shared" ref="AM28:AS28" si="13">SUM(AM24:AM26)</f>
        <v>0</v>
      </c>
      <c r="AN28" s="54">
        <f t="shared" si="13"/>
        <v>0</v>
      </c>
      <c r="AO28" s="54">
        <f t="shared" si="13"/>
        <v>0</v>
      </c>
      <c r="AP28" s="54">
        <f t="shared" si="13"/>
        <v>0</v>
      </c>
      <c r="AQ28" s="54">
        <f t="shared" si="13"/>
        <v>0</v>
      </c>
      <c r="AR28" s="54">
        <f t="shared" si="13"/>
        <v>0</v>
      </c>
      <c r="AS28" s="55">
        <f t="shared" si="13"/>
        <v>0</v>
      </c>
    </row>
    <row r="29" spans="1:65" ht="15.75" customHeight="1">
      <c r="A29" s="93"/>
      <c r="B29" s="94"/>
      <c r="C29" s="95"/>
      <c r="D29" s="96"/>
      <c r="E29" s="97"/>
      <c r="F29" s="97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100"/>
      <c r="AN29" s="100"/>
      <c r="AO29" s="100"/>
      <c r="AP29" s="100"/>
      <c r="AQ29" s="100"/>
      <c r="AR29" s="100"/>
      <c r="AS29" s="100"/>
    </row>
    <row r="30" spans="1:65" ht="15.75" customHeight="1">
      <c r="A30" s="93"/>
      <c r="B30" s="94"/>
      <c r="C30" s="95"/>
      <c r="D30" s="96"/>
      <c r="E30" s="97"/>
      <c r="F30" s="97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9"/>
      <c r="AM30" s="100"/>
      <c r="AN30" s="100"/>
      <c r="AO30" s="100"/>
      <c r="AP30" s="100"/>
      <c r="AQ30" s="100"/>
      <c r="AR30" s="100"/>
      <c r="AS30" s="100"/>
    </row>
    <row r="31" spans="1:65" ht="21.75" customHeight="1">
      <c r="A31" s="296" t="s">
        <v>21</v>
      </c>
      <c r="B31" s="297"/>
      <c r="C31" s="101"/>
      <c r="D31" s="102"/>
      <c r="E31" s="103">
        <f t="shared" ref="E31:F31" si="14">E10+E15+E20+E24+E28</f>
        <v>8025</v>
      </c>
      <c r="F31" s="103">
        <f t="shared" si="14"/>
        <v>2680</v>
      </c>
      <c r="G31" s="103">
        <f t="shared" ref="G31:AK31" si="15">G10+G15+G20</f>
        <v>0</v>
      </c>
      <c r="H31" s="103">
        <f t="shared" si="15"/>
        <v>0</v>
      </c>
      <c r="I31" s="103">
        <f t="shared" si="15"/>
        <v>0</v>
      </c>
      <c r="J31" s="103">
        <f t="shared" si="15"/>
        <v>0</v>
      </c>
      <c r="K31" s="103">
        <f t="shared" si="15"/>
        <v>0</v>
      </c>
      <c r="L31" s="103">
        <f t="shared" si="15"/>
        <v>0</v>
      </c>
      <c r="M31" s="103">
        <f t="shared" si="15"/>
        <v>0</v>
      </c>
      <c r="N31" s="103">
        <f t="shared" si="15"/>
        <v>0</v>
      </c>
      <c r="O31" s="103">
        <f t="shared" si="15"/>
        <v>0</v>
      </c>
      <c r="P31" s="103">
        <f t="shared" si="15"/>
        <v>0</v>
      </c>
      <c r="Q31" s="103">
        <f t="shared" si="15"/>
        <v>0</v>
      </c>
      <c r="R31" s="103">
        <f t="shared" si="15"/>
        <v>0</v>
      </c>
      <c r="S31" s="103">
        <f t="shared" si="15"/>
        <v>0</v>
      </c>
      <c r="T31" s="103">
        <f t="shared" si="15"/>
        <v>0</v>
      </c>
      <c r="U31" s="103">
        <f t="shared" si="15"/>
        <v>0</v>
      </c>
      <c r="V31" s="103">
        <f t="shared" si="15"/>
        <v>0</v>
      </c>
      <c r="W31" s="103">
        <f t="shared" si="15"/>
        <v>0</v>
      </c>
      <c r="X31" s="103">
        <f t="shared" si="15"/>
        <v>0</v>
      </c>
      <c r="Y31" s="103">
        <f t="shared" si="15"/>
        <v>0</v>
      </c>
      <c r="Z31" s="103">
        <f t="shared" si="15"/>
        <v>0</v>
      </c>
      <c r="AA31" s="103">
        <f t="shared" si="15"/>
        <v>0</v>
      </c>
      <c r="AB31" s="103">
        <f t="shared" si="15"/>
        <v>0</v>
      </c>
      <c r="AC31" s="103">
        <f t="shared" si="15"/>
        <v>0</v>
      </c>
      <c r="AD31" s="103">
        <f t="shared" si="15"/>
        <v>0</v>
      </c>
      <c r="AE31" s="103">
        <f t="shared" si="15"/>
        <v>0</v>
      </c>
      <c r="AF31" s="103">
        <f t="shared" si="15"/>
        <v>0</v>
      </c>
      <c r="AG31" s="103">
        <f t="shared" si="15"/>
        <v>0</v>
      </c>
      <c r="AH31" s="103">
        <f t="shared" si="15"/>
        <v>0</v>
      </c>
      <c r="AI31" s="103">
        <f t="shared" si="15"/>
        <v>0</v>
      </c>
      <c r="AJ31" s="103">
        <f t="shared" si="15"/>
        <v>0</v>
      </c>
      <c r="AK31" s="103">
        <f t="shared" si="15"/>
        <v>0</v>
      </c>
      <c r="AL31" s="103">
        <f>SUM(AL10,AL15,AL20,AL24,AL28)</f>
        <v>23</v>
      </c>
      <c r="AM31" s="103">
        <f t="shared" ref="AM31:AS31" si="16">AM10+AM15+AM20</f>
        <v>0</v>
      </c>
      <c r="AN31" s="103">
        <f t="shared" si="16"/>
        <v>0</v>
      </c>
      <c r="AO31" s="103">
        <f t="shared" si="16"/>
        <v>0</v>
      </c>
      <c r="AP31" s="103">
        <f t="shared" si="16"/>
        <v>0</v>
      </c>
      <c r="AQ31" s="103">
        <f t="shared" si="16"/>
        <v>0</v>
      </c>
      <c r="AR31" s="103">
        <f t="shared" si="16"/>
        <v>0</v>
      </c>
      <c r="AS31" s="103">
        <f t="shared" si="16"/>
        <v>0</v>
      </c>
    </row>
    <row r="32" spans="1:65" ht="16.5" customHeight="1">
      <c r="A32" s="104"/>
      <c r="C32" s="105"/>
      <c r="D32" s="106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7"/>
      <c r="AM32" s="108"/>
      <c r="AN32" s="108"/>
      <c r="AO32" s="105"/>
      <c r="AP32" s="105"/>
      <c r="AQ32" s="105"/>
      <c r="AR32" s="105"/>
      <c r="AS32" s="105"/>
      <c r="AT32" s="109"/>
    </row>
    <row r="33" spans="1:65" ht="21" customHeight="1">
      <c r="A33" s="298"/>
      <c r="B33" s="299"/>
      <c r="C33" s="111"/>
      <c r="D33" s="110"/>
      <c r="E33" s="111"/>
      <c r="F33" s="112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4"/>
      <c r="AM33" s="115"/>
      <c r="AN33" s="115"/>
      <c r="AO33" s="116"/>
      <c r="AP33" s="116"/>
      <c r="AQ33" s="116"/>
      <c r="AR33" s="116"/>
      <c r="AS33" s="116"/>
      <c r="AV33" s="112"/>
      <c r="AW33" s="116"/>
      <c r="AX33" s="116"/>
      <c r="AY33" s="116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</row>
    <row r="34" spans="1:65" ht="12" customHeight="1">
      <c r="A34" s="299"/>
      <c r="B34" s="299"/>
      <c r="C34" s="117"/>
      <c r="D34" s="118"/>
      <c r="E34" s="112"/>
      <c r="F34" s="112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9"/>
      <c r="AN34" s="119"/>
      <c r="AO34" s="119"/>
      <c r="AP34" s="119"/>
      <c r="AQ34" s="119"/>
      <c r="AR34" s="119"/>
      <c r="AS34" s="119"/>
      <c r="AV34" s="112"/>
      <c r="AW34" s="116"/>
      <c r="AX34" s="116"/>
      <c r="AY34" s="116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</row>
    <row r="35" spans="1:65" ht="12" customHeight="1">
      <c r="A35" s="299"/>
      <c r="B35" s="299"/>
      <c r="C35" s="117"/>
      <c r="D35" s="118"/>
      <c r="E35" s="117"/>
      <c r="F35" s="112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9"/>
      <c r="AN35" s="119"/>
      <c r="AO35" s="119"/>
      <c r="AP35" s="119"/>
      <c r="AQ35" s="119"/>
      <c r="AR35" s="119"/>
      <c r="AS35" s="119"/>
      <c r="AV35" s="112"/>
      <c r="AW35" s="116"/>
      <c r="AX35" s="116"/>
      <c r="AY35" s="116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</row>
    <row r="36" spans="1:65" ht="12" customHeight="1">
      <c r="A36" s="299"/>
      <c r="B36" s="299"/>
      <c r="C36" s="116"/>
      <c r="D36" s="120"/>
      <c r="E36" s="121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9"/>
      <c r="AN36" s="119"/>
      <c r="AO36" s="119"/>
      <c r="AP36" s="119"/>
      <c r="AQ36" s="119"/>
      <c r="AR36" s="119"/>
      <c r="AS36" s="119"/>
      <c r="AW36" s="116"/>
      <c r="AX36" s="116"/>
      <c r="AY36" s="116"/>
    </row>
    <row r="37" spans="1:65" ht="12" customHeight="1">
      <c r="A37" s="299"/>
      <c r="B37" s="299"/>
      <c r="C37" s="116"/>
      <c r="D37" s="120"/>
      <c r="E37" s="121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9"/>
      <c r="AN37" s="119"/>
      <c r="AO37" s="119"/>
      <c r="AP37" s="119"/>
      <c r="AQ37" s="119"/>
      <c r="AR37" s="119"/>
      <c r="AS37" s="119"/>
      <c r="AW37" s="116"/>
      <c r="AX37" s="116"/>
      <c r="AY37" s="116"/>
    </row>
    <row r="38" spans="1:65" ht="12" customHeight="1">
      <c r="A38" s="299"/>
      <c r="B38" s="299"/>
      <c r="C38" s="121"/>
      <c r="D38" s="120"/>
      <c r="E38" s="121"/>
      <c r="F38" s="116"/>
      <c r="AM38" s="119"/>
      <c r="AN38" s="119"/>
      <c r="AO38" s="119"/>
      <c r="AP38" s="119"/>
      <c r="AQ38" s="119"/>
      <c r="AR38" s="119"/>
      <c r="AS38" s="119"/>
      <c r="AW38" s="116"/>
      <c r="AX38" s="116"/>
      <c r="AY38" s="116"/>
    </row>
    <row r="39" spans="1:65" ht="12" customHeight="1">
      <c r="A39" s="110"/>
      <c r="B39" s="110"/>
      <c r="C39" s="121"/>
      <c r="D39" s="120"/>
      <c r="E39" s="121"/>
      <c r="F39" s="116"/>
      <c r="AM39" s="119"/>
      <c r="AN39" s="119"/>
      <c r="AO39" s="119"/>
      <c r="AP39" s="119"/>
      <c r="AQ39" s="119"/>
      <c r="AR39" s="119"/>
      <c r="AS39" s="119"/>
      <c r="AW39" s="116"/>
      <c r="AX39" s="116"/>
      <c r="AY39" s="116"/>
    </row>
    <row r="40" spans="1:65" ht="13.5" customHeight="1">
      <c r="A40" s="110"/>
      <c r="B40" s="110"/>
      <c r="C40" s="121"/>
      <c r="D40" s="120"/>
      <c r="E40" s="121"/>
      <c r="F40" s="116"/>
      <c r="AM40" s="119"/>
      <c r="AN40" s="119"/>
      <c r="AO40" s="119"/>
      <c r="AP40" s="119"/>
      <c r="AQ40" s="119"/>
      <c r="AR40" s="119"/>
      <c r="AS40" s="119"/>
      <c r="AW40" s="116"/>
      <c r="AX40" s="116"/>
      <c r="AY40" s="116"/>
    </row>
    <row r="41" spans="1:65" ht="12.75" customHeight="1">
      <c r="A41" s="110"/>
      <c r="B41" s="110"/>
      <c r="C41" s="121"/>
      <c r="D41" s="120"/>
      <c r="E41" s="121"/>
      <c r="F41" s="116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19"/>
      <c r="AN41" s="119"/>
      <c r="AO41" s="119"/>
      <c r="AP41" s="119"/>
      <c r="AQ41" s="119"/>
      <c r="AR41" s="119"/>
      <c r="AS41" s="119"/>
      <c r="AW41" s="116"/>
      <c r="AX41" s="116"/>
      <c r="AY41" s="116"/>
    </row>
    <row r="42" spans="1:65" ht="12.75" customHeight="1">
      <c r="A42" s="110"/>
      <c r="B42" s="110"/>
      <c r="C42" s="121"/>
      <c r="D42" s="120"/>
      <c r="E42" s="121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9"/>
      <c r="AN42" s="119"/>
      <c r="AO42" s="119"/>
      <c r="AP42" s="119"/>
      <c r="AQ42" s="119"/>
      <c r="AR42" s="119"/>
      <c r="AS42" s="119"/>
      <c r="AW42" s="116"/>
      <c r="AX42" s="116"/>
      <c r="AY42" s="116"/>
    </row>
    <row r="43" spans="1:65" ht="13.5" customHeight="1">
      <c r="B43" s="120"/>
      <c r="C43" s="121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2"/>
      <c r="AN43" s="112"/>
      <c r="AO43" s="112"/>
      <c r="AP43" s="112"/>
      <c r="AQ43" s="112"/>
      <c r="AR43" s="112"/>
      <c r="AS43" s="112"/>
      <c r="AW43" s="116"/>
      <c r="AX43" s="116"/>
      <c r="AY43" s="116"/>
    </row>
    <row r="44" spans="1:65" ht="13.5" customHeight="1">
      <c r="B44" s="120"/>
      <c r="C44" s="121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23"/>
      <c r="AM44" s="112"/>
      <c r="AN44" s="112"/>
      <c r="AO44" s="112"/>
      <c r="AP44" s="112"/>
      <c r="AQ44" s="112"/>
      <c r="AR44" s="112"/>
      <c r="AS44" s="112"/>
      <c r="AW44" s="116"/>
      <c r="AX44" s="116"/>
      <c r="AY44" s="116"/>
    </row>
    <row r="45" spans="1:65" ht="12.75" customHeight="1">
      <c r="B45" s="120"/>
      <c r="C45" s="121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24"/>
      <c r="AM45" s="125"/>
      <c r="AN45" s="125"/>
      <c r="AO45" s="125"/>
      <c r="AP45" s="125"/>
      <c r="AQ45" s="125"/>
      <c r="AR45" s="125"/>
      <c r="AS45" s="125"/>
      <c r="AT45" s="126"/>
      <c r="AU45" s="126"/>
      <c r="AW45" s="122"/>
      <c r="AX45" s="122"/>
      <c r="AY45" s="122"/>
    </row>
    <row r="46" spans="1:65" ht="12.75" customHeight="1">
      <c r="B46" s="120"/>
      <c r="C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27"/>
      <c r="AM46" s="119"/>
      <c r="AN46" s="119"/>
      <c r="AO46" s="119"/>
      <c r="AP46" s="119"/>
      <c r="AQ46" s="119"/>
      <c r="AR46" s="119"/>
      <c r="AS46" s="119"/>
      <c r="AW46" s="116"/>
      <c r="AX46" s="116"/>
      <c r="AY46" s="116"/>
    </row>
    <row r="47" spans="1:65" ht="15.75" customHeight="1">
      <c r="C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28"/>
      <c r="AM47" s="116"/>
      <c r="AN47" s="116"/>
      <c r="AO47" s="116"/>
      <c r="AP47" s="116"/>
      <c r="AQ47" s="116"/>
      <c r="AR47" s="116"/>
      <c r="AS47" s="116"/>
    </row>
    <row r="48" spans="1:65" ht="15.75" customHeight="1">
      <c r="C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28"/>
      <c r="AM48" s="116"/>
      <c r="AN48" s="116"/>
      <c r="AO48" s="116"/>
      <c r="AP48" s="116"/>
      <c r="AQ48" s="116"/>
      <c r="AR48" s="116"/>
      <c r="AS48" s="116"/>
    </row>
    <row r="49" spans="3:45" ht="15.75" customHeight="1">
      <c r="C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28"/>
      <c r="AM49" s="116"/>
      <c r="AN49" s="116"/>
      <c r="AO49" s="116"/>
      <c r="AP49" s="116"/>
      <c r="AQ49" s="116"/>
      <c r="AR49" s="116"/>
      <c r="AS49" s="116"/>
    </row>
    <row r="50" spans="3:45" ht="15.75" customHeight="1">
      <c r="C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28"/>
      <c r="AM50" s="116"/>
      <c r="AN50" s="116"/>
      <c r="AO50" s="116"/>
      <c r="AP50" s="116"/>
      <c r="AQ50" s="116"/>
      <c r="AR50" s="116"/>
      <c r="AS50" s="116"/>
    </row>
    <row r="51" spans="3:45" ht="15.75" customHeight="1">
      <c r="C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28"/>
      <c r="AM51" s="116"/>
      <c r="AN51" s="116"/>
      <c r="AO51" s="116"/>
      <c r="AP51" s="116"/>
      <c r="AQ51" s="116"/>
      <c r="AR51" s="116"/>
      <c r="AS51" s="116"/>
    </row>
    <row r="52" spans="3:45" ht="15.75" customHeight="1">
      <c r="C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28"/>
      <c r="AM52" s="116"/>
      <c r="AN52" s="116"/>
      <c r="AO52" s="116"/>
      <c r="AP52" s="116"/>
      <c r="AQ52" s="116"/>
      <c r="AR52" s="116"/>
      <c r="AS52" s="116"/>
    </row>
    <row r="53" spans="3:45" ht="15.75" customHeight="1">
      <c r="C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28"/>
      <c r="AM53" s="116"/>
      <c r="AN53" s="116"/>
      <c r="AO53" s="116"/>
      <c r="AP53" s="116"/>
      <c r="AQ53" s="116"/>
      <c r="AR53" s="116"/>
      <c r="AS53" s="116"/>
    </row>
    <row r="54" spans="3:45" ht="15.75" customHeight="1">
      <c r="C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28"/>
      <c r="AM54" s="116"/>
      <c r="AN54" s="116"/>
      <c r="AO54" s="116"/>
      <c r="AP54" s="116"/>
      <c r="AQ54" s="116"/>
      <c r="AR54" s="116"/>
      <c r="AS54" s="116"/>
    </row>
    <row r="55" spans="3:45" ht="15.75" customHeight="1">
      <c r="C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28"/>
      <c r="AM55" s="116"/>
      <c r="AN55" s="116"/>
      <c r="AO55" s="116"/>
      <c r="AP55" s="116"/>
      <c r="AQ55" s="116"/>
      <c r="AR55" s="116"/>
      <c r="AS55" s="116"/>
    </row>
    <row r="56" spans="3:45" ht="15.75" customHeight="1">
      <c r="C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28"/>
      <c r="AM56" s="116"/>
      <c r="AN56" s="116"/>
      <c r="AO56" s="116"/>
      <c r="AP56" s="116"/>
      <c r="AQ56" s="116"/>
      <c r="AR56" s="116"/>
      <c r="AS56" s="116"/>
    </row>
    <row r="57" spans="3:45" ht="15.75" customHeight="1">
      <c r="C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28"/>
      <c r="AM57" s="116"/>
      <c r="AN57" s="116"/>
      <c r="AO57" s="116"/>
      <c r="AP57" s="116"/>
      <c r="AQ57" s="116"/>
      <c r="AR57" s="116"/>
      <c r="AS57" s="116"/>
    </row>
    <row r="58" spans="3:45" ht="15.75" customHeight="1">
      <c r="C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28"/>
      <c r="AM58" s="116"/>
      <c r="AN58" s="116"/>
      <c r="AO58" s="116"/>
      <c r="AP58" s="116"/>
      <c r="AQ58" s="116"/>
      <c r="AR58" s="116"/>
      <c r="AS58" s="116"/>
    </row>
    <row r="59" spans="3:45" ht="15.75" customHeight="1">
      <c r="C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28"/>
      <c r="AM59" s="116"/>
      <c r="AN59" s="116"/>
      <c r="AO59" s="116"/>
      <c r="AP59" s="116"/>
      <c r="AQ59" s="116"/>
      <c r="AR59" s="116"/>
      <c r="AS59" s="116"/>
    </row>
    <row r="60" spans="3:45" ht="15.75" customHeight="1">
      <c r="C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28"/>
      <c r="AM60" s="116"/>
      <c r="AN60" s="116"/>
      <c r="AO60" s="116"/>
      <c r="AP60" s="116"/>
      <c r="AQ60" s="116"/>
      <c r="AR60" s="116"/>
      <c r="AS60" s="116"/>
    </row>
    <row r="61" spans="3:45" ht="15.75" customHeight="1">
      <c r="C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28"/>
      <c r="AM61" s="116"/>
      <c r="AN61" s="116"/>
      <c r="AO61" s="116"/>
      <c r="AP61" s="116"/>
      <c r="AQ61" s="116"/>
      <c r="AR61" s="116"/>
      <c r="AS61" s="116"/>
    </row>
    <row r="62" spans="3:45" ht="15.75" customHeight="1">
      <c r="C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28"/>
      <c r="AM62" s="116"/>
      <c r="AN62" s="116"/>
      <c r="AO62" s="116"/>
      <c r="AP62" s="116"/>
      <c r="AQ62" s="116"/>
      <c r="AR62" s="116"/>
      <c r="AS62" s="116"/>
    </row>
    <row r="63" spans="3:45" ht="15.75" customHeight="1">
      <c r="C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28"/>
      <c r="AM63" s="116"/>
      <c r="AN63" s="116"/>
      <c r="AO63" s="116"/>
      <c r="AP63" s="116"/>
      <c r="AQ63" s="116"/>
      <c r="AR63" s="116"/>
      <c r="AS63" s="116"/>
    </row>
    <row r="64" spans="3:45" ht="15.75" customHeight="1">
      <c r="C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28"/>
      <c r="AM64" s="116"/>
      <c r="AN64" s="116"/>
      <c r="AO64" s="116"/>
      <c r="AP64" s="116"/>
      <c r="AQ64" s="116"/>
      <c r="AR64" s="116"/>
      <c r="AS64" s="116"/>
    </row>
    <row r="65" spans="3:45" ht="15.75" customHeight="1">
      <c r="C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28"/>
      <c r="AM65" s="116"/>
      <c r="AN65" s="116"/>
      <c r="AO65" s="116"/>
      <c r="AP65" s="116"/>
      <c r="AQ65" s="116"/>
      <c r="AR65" s="116"/>
      <c r="AS65" s="116"/>
    </row>
    <row r="66" spans="3:45" ht="15.75" customHeight="1">
      <c r="C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28"/>
      <c r="AM66" s="116"/>
      <c r="AN66" s="116"/>
      <c r="AO66" s="116"/>
      <c r="AP66" s="116"/>
      <c r="AQ66" s="116"/>
      <c r="AR66" s="116"/>
      <c r="AS66" s="116"/>
    </row>
    <row r="67" spans="3:45" ht="15.75" customHeight="1">
      <c r="C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28"/>
      <c r="AM67" s="116"/>
      <c r="AN67" s="116"/>
      <c r="AO67" s="116"/>
      <c r="AP67" s="116"/>
      <c r="AQ67" s="116"/>
      <c r="AR67" s="116"/>
      <c r="AS67" s="116"/>
    </row>
    <row r="68" spans="3:45" ht="15.75" customHeight="1">
      <c r="C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28"/>
      <c r="AM68" s="116"/>
      <c r="AN68" s="116"/>
      <c r="AO68" s="116"/>
      <c r="AP68" s="116"/>
      <c r="AQ68" s="116"/>
      <c r="AR68" s="116"/>
      <c r="AS68" s="116"/>
    </row>
    <row r="69" spans="3:45" ht="15.75" customHeight="1">
      <c r="C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28"/>
      <c r="AM69" s="116"/>
      <c r="AN69" s="116"/>
      <c r="AO69" s="116"/>
      <c r="AP69" s="116"/>
      <c r="AQ69" s="116"/>
      <c r="AR69" s="116"/>
      <c r="AS69" s="116"/>
    </row>
    <row r="70" spans="3:45" ht="15.75" customHeight="1">
      <c r="C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28"/>
      <c r="AM70" s="116"/>
      <c r="AN70" s="116"/>
      <c r="AO70" s="116"/>
      <c r="AP70" s="116"/>
      <c r="AQ70" s="116"/>
      <c r="AR70" s="116"/>
      <c r="AS70" s="116"/>
    </row>
    <row r="71" spans="3:45" ht="15.75" customHeight="1">
      <c r="C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28"/>
      <c r="AM71" s="116"/>
      <c r="AN71" s="116"/>
      <c r="AO71" s="116"/>
      <c r="AP71" s="116"/>
      <c r="AQ71" s="116"/>
      <c r="AR71" s="116"/>
      <c r="AS71" s="116"/>
    </row>
    <row r="72" spans="3:45" ht="15.75" customHeight="1">
      <c r="C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28"/>
      <c r="AM72" s="116"/>
      <c r="AN72" s="116"/>
      <c r="AO72" s="116"/>
      <c r="AP72" s="116"/>
      <c r="AQ72" s="116"/>
      <c r="AR72" s="116"/>
      <c r="AS72" s="116"/>
    </row>
    <row r="73" spans="3:45" ht="15.75" customHeight="1">
      <c r="C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28"/>
      <c r="AM73" s="116"/>
      <c r="AN73" s="116"/>
      <c r="AO73" s="116"/>
      <c r="AP73" s="116"/>
      <c r="AQ73" s="116"/>
      <c r="AR73" s="116"/>
      <c r="AS73" s="116"/>
    </row>
    <row r="74" spans="3:45" ht="15.75" customHeight="1">
      <c r="C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28"/>
      <c r="AM74" s="116"/>
      <c r="AN74" s="116"/>
      <c r="AO74" s="116"/>
      <c r="AP74" s="116"/>
      <c r="AQ74" s="116"/>
      <c r="AR74" s="116"/>
      <c r="AS74" s="116"/>
    </row>
    <row r="75" spans="3:45" ht="15.75" customHeight="1">
      <c r="C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28"/>
      <c r="AM75" s="116"/>
      <c r="AN75" s="116"/>
      <c r="AO75" s="116"/>
      <c r="AP75" s="116"/>
      <c r="AQ75" s="116"/>
      <c r="AR75" s="116"/>
      <c r="AS75" s="116"/>
    </row>
    <row r="76" spans="3:45" ht="15.75" customHeight="1">
      <c r="C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28"/>
      <c r="AM76" s="116"/>
      <c r="AN76" s="116"/>
      <c r="AO76" s="116"/>
      <c r="AP76" s="116"/>
      <c r="AQ76" s="116"/>
      <c r="AR76" s="116"/>
      <c r="AS76" s="116"/>
    </row>
    <row r="77" spans="3:45" ht="15.75" customHeight="1">
      <c r="C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28"/>
      <c r="AM77" s="116"/>
      <c r="AN77" s="116"/>
      <c r="AO77" s="116"/>
      <c r="AP77" s="116"/>
      <c r="AQ77" s="116"/>
      <c r="AR77" s="116"/>
      <c r="AS77" s="116"/>
    </row>
    <row r="78" spans="3:45" ht="15.75" customHeight="1">
      <c r="C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28"/>
      <c r="AM78" s="116"/>
      <c r="AN78" s="116"/>
      <c r="AO78" s="116"/>
      <c r="AP78" s="116"/>
      <c r="AQ78" s="116"/>
      <c r="AR78" s="116"/>
      <c r="AS78" s="116"/>
    </row>
    <row r="79" spans="3:45" ht="15.75" customHeight="1">
      <c r="C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28"/>
      <c r="AM79" s="116"/>
      <c r="AN79" s="116"/>
      <c r="AO79" s="116"/>
      <c r="AP79" s="116"/>
      <c r="AQ79" s="116"/>
      <c r="AR79" s="116"/>
      <c r="AS79" s="116"/>
    </row>
    <row r="80" spans="3:45" ht="15.75" customHeight="1">
      <c r="C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28"/>
      <c r="AM80" s="116"/>
      <c r="AN80" s="116"/>
      <c r="AO80" s="116"/>
      <c r="AP80" s="116"/>
      <c r="AQ80" s="116"/>
      <c r="AR80" s="116"/>
      <c r="AS80" s="116"/>
    </row>
    <row r="81" spans="3:45" ht="15.75" customHeight="1">
      <c r="C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28"/>
      <c r="AM81" s="116"/>
      <c r="AN81" s="116"/>
      <c r="AO81" s="116"/>
      <c r="AP81" s="116"/>
      <c r="AQ81" s="116"/>
      <c r="AR81" s="116"/>
      <c r="AS81" s="116"/>
    </row>
    <row r="82" spans="3:45" ht="15.75" customHeight="1">
      <c r="C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28"/>
      <c r="AM82" s="116"/>
      <c r="AN82" s="116"/>
      <c r="AO82" s="116"/>
      <c r="AP82" s="116"/>
      <c r="AQ82" s="116"/>
      <c r="AR82" s="116"/>
      <c r="AS82" s="116"/>
    </row>
    <row r="83" spans="3:45" ht="15.75" customHeight="1">
      <c r="C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28"/>
      <c r="AM83" s="116"/>
      <c r="AN83" s="116"/>
      <c r="AO83" s="116"/>
      <c r="AP83" s="116"/>
      <c r="AQ83" s="116"/>
      <c r="AR83" s="116"/>
      <c r="AS83" s="116"/>
    </row>
    <row r="84" spans="3:45" ht="15.75" customHeight="1">
      <c r="C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28"/>
      <c r="AM84" s="116"/>
      <c r="AN84" s="116"/>
      <c r="AO84" s="116"/>
      <c r="AP84" s="116"/>
      <c r="AQ84" s="116"/>
      <c r="AR84" s="116"/>
      <c r="AS84" s="116"/>
    </row>
    <row r="85" spans="3:45" ht="15.75" customHeight="1">
      <c r="C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28"/>
      <c r="AM85" s="116"/>
      <c r="AN85" s="116"/>
      <c r="AO85" s="116"/>
      <c r="AP85" s="116"/>
      <c r="AQ85" s="116"/>
      <c r="AR85" s="116"/>
      <c r="AS85" s="116"/>
    </row>
    <row r="86" spans="3:45" ht="15.75" customHeight="1">
      <c r="C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28"/>
      <c r="AM86" s="116"/>
      <c r="AN86" s="116"/>
      <c r="AO86" s="116"/>
      <c r="AP86" s="116"/>
      <c r="AQ86" s="116"/>
      <c r="AR86" s="116"/>
      <c r="AS86" s="116"/>
    </row>
    <row r="87" spans="3:45" ht="15.75" customHeight="1">
      <c r="C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28"/>
      <c r="AM87" s="116"/>
      <c r="AN87" s="116"/>
      <c r="AO87" s="116"/>
      <c r="AP87" s="116"/>
      <c r="AQ87" s="116"/>
      <c r="AR87" s="116"/>
      <c r="AS87" s="116"/>
    </row>
    <row r="88" spans="3:45" ht="15.75" customHeight="1">
      <c r="C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28"/>
      <c r="AM88" s="116"/>
      <c r="AN88" s="116"/>
      <c r="AO88" s="116"/>
      <c r="AP88" s="116"/>
      <c r="AQ88" s="116"/>
      <c r="AR88" s="116"/>
      <c r="AS88" s="116"/>
    </row>
    <row r="89" spans="3:45" ht="15.75" customHeight="1">
      <c r="C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28"/>
      <c r="AM89" s="116"/>
      <c r="AN89" s="116"/>
      <c r="AO89" s="116"/>
      <c r="AP89" s="116"/>
      <c r="AQ89" s="116"/>
      <c r="AR89" s="116"/>
      <c r="AS89" s="116"/>
    </row>
    <row r="90" spans="3:45" ht="15.75" customHeight="1">
      <c r="C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28"/>
      <c r="AM90" s="116"/>
      <c r="AN90" s="116"/>
      <c r="AO90" s="116"/>
      <c r="AP90" s="116"/>
      <c r="AQ90" s="116"/>
      <c r="AR90" s="116"/>
      <c r="AS90" s="116"/>
    </row>
    <row r="91" spans="3:45" ht="15.75" customHeight="1">
      <c r="C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28"/>
      <c r="AM91" s="116"/>
      <c r="AN91" s="116"/>
      <c r="AO91" s="116"/>
      <c r="AP91" s="116"/>
      <c r="AQ91" s="116"/>
      <c r="AR91" s="116"/>
      <c r="AS91" s="116"/>
    </row>
    <row r="92" spans="3:45" ht="15.75" customHeight="1">
      <c r="C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28"/>
      <c r="AM92" s="116"/>
      <c r="AN92" s="116"/>
      <c r="AO92" s="116"/>
      <c r="AP92" s="116"/>
      <c r="AQ92" s="116"/>
      <c r="AR92" s="116"/>
      <c r="AS92" s="116"/>
    </row>
    <row r="93" spans="3:45" ht="15.75" customHeight="1">
      <c r="C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28"/>
      <c r="AM93" s="116"/>
      <c r="AN93" s="116"/>
      <c r="AO93" s="116"/>
      <c r="AP93" s="116"/>
      <c r="AQ93" s="116"/>
      <c r="AR93" s="116"/>
      <c r="AS93" s="116"/>
    </row>
    <row r="94" spans="3:45" ht="15.75" customHeight="1">
      <c r="C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28"/>
      <c r="AM94" s="116"/>
      <c r="AN94" s="116"/>
      <c r="AO94" s="116"/>
      <c r="AP94" s="116"/>
      <c r="AQ94" s="116"/>
      <c r="AR94" s="116"/>
      <c r="AS94" s="116"/>
    </row>
    <row r="95" spans="3:45" ht="15.75" customHeight="1">
      <c r="C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28"/>
      <c r="AM95" s="116"/>
      <c r="AN95" s="116"/>
      <c r="AO95" s="116"/>
      <c r="AP95" s="116"/>
      <c r="AQ95" s="116"/>
      <c r="AR95" s="116"/>
      <c r="AS95" s="116"/>
    </row>
    <row r="96" spans="3:45" ht="15.75" customHeight="1">
      <c r="C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28"/>
      <c r="AM96" s="116"/>
      <c r="AN96" s="116"/>
      <c r="AO96" s="116"/>
      <c r="AP96" s="116"/>
      <c r="AQ96" s="116"/>
      <c r="AR96" s="116"/>
      <c r="AS96" s="116"/>
    </row>
    <row r="97" spans="3:45" ht="15.75" customHeight="1">
      <c r="C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28"/>
      <c r="AM97" s="116"/>
      <c r="AN97" s="116"/>
      <c r="AO97" s="116"/>
      <c r="AP97" s="116"/>
      <c r="AQ97" s="116"/>
      <c r="AR97" s="116"/>
      <c r="AS97" s="116"/>
    </row>
    <row r="98" spans="3:45" ht="15.75" customHeight="1">
      <c r="C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28"/>
      <c r="AM98" s="116"/>
      <c r="AN98" s="116"/>
      <c r="AO98" s="116"/>
      <c r="AP98" s="116"/>
      <c r="AQ98" s="116"/>
      <c r="AR98" s="116"/>
      <c r="AS98" s="116"/>
    </row>
    <row r="99" spans="3:45" ht="15.75" customHeight="1">
      <c r="C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28"/>
      <c r="AM99" s="116"/>
      <c r="AN99" s="116"/>
      <c r="AO99" s="116"/>
      <c r="AP99" s="116"/>
      <c r="AQ99" s="116"/>
      <c r="AR99" s="116"/>
      <c r="AS99" s="116"/>
    </row>
    <row r="100" spans="3:45" ht="15.75" customHeight="1">
      <c r="C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28"/>
      <c r="AM100" s="116"/>
      <c r="AN100" s="116"/>
      <c r="AO100" s="116"/>
      <c r="AP100" s="116"/>
      <c r="AQ100" s="116"/>
      <c r="AR100" s="116"/>
      <c r="AS100" s="116"/>
    </row>
    <row r="101" spans="3:45" ht="15.75" customHeight="1">
      <c r="C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28"/>
      <c r="AM101" s="116"/>
      <c r="AN101" s="116"/>
      <c r="AO101" s="116"/>
      <c r="AP101" s="116"/>
      <c r="AQ101" s="116"/>
      <c r="AR101" s="116"/>
      <c r="AS101" s="116"/>
    </row>
    <row r="102" spans="3:45" ht="15.75" customHeight="1">
      <c r="C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28"/>
      <c r="AM102" s="116"/>
      <c r="AN102" s="116"/>
      <c r="AO102" s="116"/>
      <c r="AP102" s="116"/>
      <c r="AQ102" s="116"/>
      <c r="AR102" s="116"/>
      <c r="AS102" s="116"/>
    </row>
    <row r="103" spans="3:45" ht="15.75" customHeight="1">
      <c r="C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28"/>
      <c r="AM103" s="116"/>
      <c r="AN103" s="116"/>
      <c r="AO103" s="116"/>
      <c r="AP103" s="116"/>
      <c r="AQ103" s="116"/>
      <c r="AR103" s="116"/>
      <c r="AS103" s="116"/>
    </row>
    <row r="104" spans="3:45" ht="15.75" customHeight="1">
      <c r="C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28"/>
      <c r="AM104" s="116"/>
      <c r="AN104" s="116"/>
      <c r="AO104" s="116"/>
      <c r="AP104" s="116"/>
      <c r="AQ104" s="116"/>
      <c r="AR104" s="116"/>
      <c r="AS104" s="116"/>
    </row>
    <row r="105" spans="3:45" ht="15.75" customHeight="1">
      <c r="C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28"/>
      <c r="AM105" s="116"/>
      <c r="AN105" s="116"/>
      <c r="AO105" s="116"/>
      <c r="AP105" s="116"/>
      <c r="AQ105" s="116"/>
      <c r="AR105" s="116"/>
      <c r="AS105" s="116"/>
    </row>
    <row r="106" spans="3:45" ht="15.75" customHeight="1">
      <c r="C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28"/>
      <c r="AM106" s="116"/>
      <c r="AN106" s="116"/>
      <c r="AO106" s="116"/>
      <c r="AP106" s="116"/>
      <c r="AQ106" s="116"/>
      <c r="AR106" s="116"/>
      <c r="AS106" s="116"/>
    </row>
    <row r="107" spans="3:45" ht="15.75" customHeight="1">
      <c r="C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28"/>
      <c r="AM107" s="116"/>
      <c r="AN107" s="116"/>
      <c r="AO107" s="116"/>
      <c r="AP107" s="116"/>
      <c r="AQ107" s="116"/>
      <c r="AR107" s="116"/>
      <c r="AS107" s="116"/>
    </row>
    <row r="108" spans="3:45" ht="15.75" customHeight="1">
      <c r="C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28"/>
      <c r="AM108" s="116"/>
      <c r="AN108" s="116"/>
      <c r="AO108" s="116"/>
      <c r="AP108" s="116"/>
      <c r="AQ108" s="116"/>
      <c r="AR108" s="116"/>
      <c r="AS108" s="116"/>
    </row>
    <row r="109" spans="3:45" ht="15.75" customHeight="1">
      <c r="C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28"/>
      <c r="AM109" s="116"/>
      <c r="AN109" s="116"/>
      <c r="AO109" s="116"/>
      <c r="AP109" s="116"/>
      <c r="AQ109" s="116"/>
      <c r="AR109" s="116"/>
      <c r="AS109" s="116"/>
    </row>
    <row r="110" spans="3:45" ht="15.75" customHeight="1">
      <c r="C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28"/>
      <c r="AM110" s="116"/>
      <c r="AN110" s="116"/>
      <c r="AO110" s="116"/>
      <c r="AP110" s="116"/>
      <c r="AQ110" s="116"/>
      <c r="AR110" s="116"/>
      <c r="AS110" s="116"/>
    </row>
    <row r="111" spans="3:45" ht="15.75" customHeight="1">
      <c r="C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28"/>
      <c r="AM111" s="116"/>
      <c r="AN111" s="116"/>
      <c r="AO111" s="116"/>
      <c r="AP111" s="116"/>
      <c r="AQ111" s="116"/>
      <c r="AR111" s="116"/>
      <c r="AS111" s="116"/>
    </row>
    <row r="112" spans="3:45" ht="15.75" customHeight="1">
      <c r="C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28"/>
      <c r="AM112" s="116"/>
      <c r="AN112" s="116"/>
      <c r="AO112" s="116"/>
      <c r="AP112" s="116"/>
      <c r="AQ112" s="116"/>
      <c r="AR112" s="116"/>
      <c r="AS112" s="116"/>
    </row>
    <row r="113" spans="3:45" ht="15.75" customHeight="1">
      <c r="C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28"/>
      <c r="AM113" s="116"/>
      <c r="AN113" s="116"/>
      <c r="AO113" s="116"/>
      <c r="AP113" s="116"/>
      <c r="AQ113" s="116"/>
      <c r="AR113" s="116"/>
      <c r="AS113" s="116"/>
    </row>
    <row r="114" spans="3:45" ht="15.75" customHeight="1">
      <c r="C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28"/>
      <c r="AM114" s="116"/>
      <c r="AN114" s="116"/>
      <c r="AO114" s="116"/>
      <c r="AP114" s="116"/>
      <c r="AQ114" s="116"/>
      <c r="AR114" s="116"/>
      <c r="AS114" s="116"/>
    </row>
    <row r="115" spans="3:45" ht="15.75" customHeight="1">
      <c r="C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28"/>
      <c r="AM115" s="116"/>
      <c r="AN115" s="116"/>
      <c r="AO115" s="116"/>
      <c r="AP115" s="116"/>
      <c r="AQ115" s="116"/>
      <c r="AR115" s="116"/>
      <c r="AS115" s="116"/>
    </row>
    <row r="116" spans="3:45" ht="15.75" customHeight="1">
      <c r="C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28"/>
      <c r="AM116" s="116"/>
      <c r="AN116" s="116"/>
      <c r="AO116" s="116"/>
      <c r="AP116" s="116"/>
      <c r="AQ116" s="116"/>
      <c r="AR116" s="116"/>
      <c r="AS116" s="116"/>
    </row>
    <row r="117" spans="3:45" ht="15.75" customHeight="1">
      <c r="C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28"/>
      <c r="AM117" s="116"/>
      <c r="AN117" s="116"/>
      <c r="AO117" s="116"/>
      <c r="AP117" s="116"/>
      <c r="AQ117" s="116"/>
      <c r="AR117" s="116"/>
      <c r="AS117" s="116"/>
    </row>
    <row r="118" spans="3:45" ht="15.75" customHeight="1">
      <c r="C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28"/>
      <c r="AM118" s="116"/>
      <c r="AN118" s="116"/>
      <c r="AO118" s="116"/>
      <c r="AP118" s="116"/>
      <c r="AQ118" s="116"/>
      <c r="AR118" s="116"/>
      <c r="AS118" s="116"/>
    </row>
    <row r="119" spans="3:45" ht="15.75" customHeight="1">
      <c r="C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28"/>
      <c r="AM119" s="116"/>
      <c r="AN119" s="116"/>
      <c r="AO119" s="116"/>
      <c r="AP119" s="116"/>
      <c r="AQ119" s="116"/>
      <c r="AR119" s="116"/>
      <c r="AS119" s="116"/>
    </row>
    <row r="120" spans="3:45" ht="15.75" customHeight="1">
      <c r="C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28"/>
      <c r="AM120" s="116"/>
      <c r="AN120" s="116"/>
      <c r="AO120" s="116"/>
      <c r="AP120" s="116"/>
      <c r="AQ120" s="116"/>
      <c r="AR120" s="116"/>
      <c r="AS120" s="116"/>
    </row>
    <row r="121" spans="3:45" ht="15.75" customHeight="1">
      <c r="C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28"/>
      <c r="AM121" s="116"/>
      <c r="AN121" s="116"/>
      <c r="AO121" s="116"/>
      <c r="AP121" s="116"/>
      <c r="AQ121" s="116"/>
      <c r="AR121" s="116"/>
      <c r="AS121" s="116"/>
    </row>
    <row r="122" spans="3:45" ht="15.75" customHeight="1">
      <c r="C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28"/>
      <c r="AM122" s="116"/>
      <c r="AN122" s="116"/>
      <c r="AO122" s="116"/>
      <c r="AP122" s="116"/>
      <c r="AQ122" s="116"/>
      <c r="AR122" s="116"/>
      <c r="AS122" s="116"/>
    </row>
    <row r="123" spans="3:45" ht="15.75" customHeight="1">
      <c r="C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28"/>
      <c r="AM123" s="116"/>
      <c r="AN123" s="116"/>
      <c r="AO123" s="116"/>
      <c r="AP123" s="116"/>
      <c r="AQ123" s="116"/>
      <c r="AR123" s="116"/>
      <c r="AS123" s="116"/>
    </row>
    <row r="124" spans="3:45" ht="15.75" customHeight="1">
      <c r="C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28"/>
      <c r="AM124" s="116"/>
      <c r="AN124" s="116"/>
      <c r="AO124" s="116"/>
      <c r="AP124" s="116"/>
      <c r="AQ124" s="116"/>
      <c r="AR124" s="116"/>
      <c r="AS124" s="116"/>
    </row>
    <row r="125" spans="3:45" ht="15.75" customHeight="1">
      <c r="C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28"/>
      <c r="AM125" s="116"/>
      <c r="AN125" s="116"/>
      <c r="AO125" s="116"/>
      <c r="AP125" s="116"/>
      <c r="AQ125" s="116"/>
      <c r="AR125" s="116"/>
      <c r="AS125" s="116"/>
    </row>
    <row r="126" spans="3:45" ht="15.75" customHeight="1">
      <c r="C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28"/>
      <c r="AM126" s="116"/>
      <c r="AN126" s="116"/>
      <c r="AO126" s="116"/>
      <c r="AP126" s="116"/>
      <c r="AQ126" s="116"/>
      <c r="AR126" s="116"/>
      <c r="AS126" s="116"/>
    </row>
    <row r="127" spans="3:45" ht="15.75" customHeight="1">
      <c r="C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28"/>
      <c r="AM127" s="116"/>
      <c r="AN127" s="116"/>
      <c r="AO127" s="116"/>
      <c r="AP127" s="116"/>
      <c r="AQ127" s="116"/>
      <c r="AR127" s="116"/>
      <c r="AS127" s="116"/>
    </row>
    <row r="128" spans="3:45" ht="15.75" customHeight="1">
      <c r="C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28"/>
      <c r="AM128" s="116"/>
      <c r="AN128" s="116"/>
      <c r="AO128" s="116"/>
      <c r="AP128" s="116"/>
      <c r="AQ128" s="116"/>
      <c r="AR128" s="116"/>
      <c r="AS128" s="116"/>
    </row>
    <row r="129" spans="3:45" ht="15.75" customHeight="1">
      <c r="C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28"/>
      <c r="AM129" s="116"/>
      <c r="AN129" s="116"/>
      <c r="AO129" s="116"/>
      <c r="AP129" s="116"/>
      <c r="AQ129" s="116"/>
      <c r="AR129" s="116"/>
      <c r="AS129" s="116"/>
    </row>
    <row r="130" spans="3:45" ht="15.75" customHeight="1">
      <c r="C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28"/>
      <c r="AM130" s="116"/>
      <c r="AN130" s="116"/>
      <c r="AO130" s="116"/>
      <c r="AP130" s="116"/>
      <c r="AQ130" s="116"/>
      <c r="AR130" s="116"/>
      <c r="AS130" s="116"/>
    </row>
    <row r="131" spans="3:45" ht="15.75" customHeight="1">
      <c r="C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28"/>
      <c r="AM131" s="116"/>
      <c r="AN131" s="116"/>
      <c r="AO131" s="116"/>
      <c r="AP131" s="116"/>
      <c r="AQ131" s="116"/>
      <c r="AR131" s="116"/>
      <c r="AS131" s="116"/>
    </row>
    <row r="132" spans="3:45" ht="15.75" customHeight="1">
      <c r="C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28"/>
      <c r="AM132" s="116"/>
      <c r="AN132" s="116"/>
      <c r="AO132" s="116"/>
      <c r="AP132" s="116"/>
      <c r="AQ132" s="116"/>
      <c r="AR132" s="116"/>
      <c r="AS132" s="116"/>
    </row>
    <row r="133" spans="3:45" ht="15.75" customHeight="1">
      <c r="C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28"/>
      <c r="AM133" s="116"/>
      <c r="AN133" s="116"/>
      <c r="AO133" s="116"/>
      <c r="AP133" s="116"/>
      <c r="AQ133" s="116"/>
      <c r="AR133" s="116"/>
      <c r="AS133" s="116"/>
    </row>
    <row r="134" spans="3:45" ht="15.75" customHeight="1">
      <c r="C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28"/>
      <c r="AM134" s="116"/>
      <c r="AN134" s="116"/>
      <c r="AO134" s="116"/>
      <c r="AP134" s="116"/>
      <c r="AQ134" s="116"/>
      <c r="AR134" s="116"/>
      <c r="AS134" s="116"/>
    </row>
    <row r="135" spans="3:45" ht="15.75" customHeight="1">
      <c r="C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28"/>
      <c r="AM135" s="116"/>
      <c r="AN135" s="116"/>
      <c r="AO135" s="116"/>
      <c r="AP135" s="116"/>
      <c r="AQ135" s="116"/>
      <c r="AR135" s="116"/>
      <c r="AS135" s="116"/>
    </row>
    <row r="136" spans="3:45" ht="15.75" customHeight="1">
      <c r="C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28"/>
      <c r="AM136" s="116"/>
      <c r="AN136" s="116"/>
      <c r="AO136" s="116"/>
      <c r="AP136" s="116"/>
      <c r="AQ136" s="116"/>
      <c r="AR136" s="116"/>
      <c r="AS136" s="116"/>
    </row>
    <row r="137" spans="3:45" ht="15.75" customHeight="1">
      <c r="C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28"/>
      <c r="AM137" s="116"/>
      <c r="AN137" s="116"/>
      <c r="AO137" s="116"/>
      <c r="AP137" s="116"/>
      <c r="AQ137" s="116"/>
      <c r="AR137" s="116"/>
      <c r="AS137" s="116"/>
    </row>
    <row r="138" spans="3:45" ht="15.75" customHeight="1">
      <c r="C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28"/>
      <c r="AM138" s="116"/>
      <c r="AN138" s="116"/>
      <c r="AO138" s="116"/>
      <c r="AP138" s="116"/>
      <c r="AQ138" s="116"/>
      <c r="AR138" s="116"/>
      <c r="AS138" s="116"/>
    </row>
    <row r="139" spans="3:45" ht="15.75" customHeight="1">
      <c r="C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28"/>
      <c r="AM139" s="116"/>
      <c r="AN139" s="116"/>
      <c r="AO139" s="116"/>
      <c r="AP139" s="116"/>
      <c r="AQ139" s="116"/>
      <c r="AR139" s="116"/>
      <c r="AS139" s="116"/>
    </row>
    <row r="140" spans="3:45" ht="15.75" customHeight="1">
      <c r="C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28"/>
      <c r="AM140" s="116"/>
      <c r="AN140" s="116"/>
      <c r="AO140" s="116"/>
      <c r="AP140" s="116"/>
      <c r="AQ140" s="116"/>
      <c r="AR140" s="116"/>
      <c r="AS140" s="116"/>
    </row>
    <row r="141" spans="3:45" ht="15.75" customHeight="1">
      <c r="C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28"/>
      <c r="AM141" s="116"/>
      <c r="AN141" s="116"/>
      <c r="AO141" s="116"/>
      <c r="AP141" s="116"/>
      <c r="AQ141" s="116"/>
      <c r="AR141" s="116"/>
      <c r="AS141" s="116"/>
    </row>
    <row r="142" spans="3:45" ht="15.75" customHeight="1">
      <c r="C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28"/>
      <c r="AM142" s="116"/>
      <c r="AN142" s="116"/>
      <c r="AO142" s="116"/>
      <c r="AP142" s="116"/>
      <c r="AQ142" s="116"/>
      <c r="AR142" s="116"/>
      <c r="AS142" s="116"/>
    </row>
    <row r="143" spans="3:45" ht="15.75" customHeight="1">
      <c r="C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28"/>
      <c r="AM143" s="116"/>
      <c r="AN143" s="116"/>
      <c r="AO143" s="116"/>
      <c r="AP143" s="116"/>
      <c r="AQ143" s="116"/>
      <c r="AR143" s="116"/>
      <c r="AS143" s="116"/>
    </row>
    <row r="144" spans="3:45" ht="15.75" customHeight="1">
      <c r="C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28"/>
      <c r="AM144" s="116"/>
      <c r="AN144" s="116"/>
      <c r="AO144" s="116"/>
      <c r="AP144" s="116"/>
      <c r="AQ144" s="116"/>
      <c r="AR144" s="116"/>
      <c r="AS144" s="116"/>
    </row>
    <row r="145" spans="3:45" ht="15.75" customHeight="1">
      <c r="C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28"/>
      <c r="AM145" s="116"/>
      <c r="AN145" s="116"/>
      <c r="AO145" s="116"/>
      <c r="AP145" s="116"/>
      <c r="AQ145" s="116"/>
      <c r="AR145" s="116"/>
      <c r="AS145" s="116"/>
    </row>
    <row r="146" spans="3:45" ht="15.75" customHeight="1">
      <c r="C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28"/>
      <c r="AM146" s="116"/>
      <c r="AN146" s="116"/>
      <c r="AO146" s="116"/>
      <c r="AP146" s="116"/>
      <c r="AQ146" s="116"/>
      <c r="AR146" s="116"/>
      <c r="AS146" s="116"/>
    </row>
    <row r="147" spans="3:45" ht="15.75" customHeight="1">
      <c r="C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28"/>
      <c r="AM147" s="116"/>
      <c r="AN147" s="116"/>
      <c r="AO147" s="116"/>
      <c r="AP147" s="116"/>
      <c r="AQ147" s="116"/>
      <c r="AR147" s="116"/>
      <c r="AS147" s="116"/>
    </row>
    <row r="148" spans="3:45" ht="15.75" customHeight="1">
      <c r="C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28"/>
      <c r="AM148" s="116"/>
      <c r="AN148" s="116"/>
      <c r="AO148" s="116"/>
      <c r="AP148" s="116"/>
      <c r="AQ148" s="116"/>
      <c r="AR148" s="116"/>
      <c r="AS148" s="116"/>
    </row>
    <row r="149" spans="3:45" ht="15.75" customHeight="1">
      <c r="C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28"/>
      <c r="AM149" s="116"/>
      <c r="AN149" s="116"/>
      <c r="AO149" s="116"/>
      <c r="AP149" s="116"/>
      <c r="AQ149" s="116"/>
      <c r="AR149" s="116"/>
      <c r="AS149" s="116"/>
    </row>
    <row r="150" spans="3:45" ht="15.75" customHeight="1">
      <c r="C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28"/>
      <c r="AM150" s="116"/>
      <c r="AN150" s="116"/>
      <c r="AO150" s="116"/>
      <c r="AP150" s="116"/>
      <c r="AQ150" s="116"/>
      <c r="AR150" s="116"/>
      <c r="AS150" s="116"/>
    </row>
    <row r="151" spans="3:45" ht="15.75" customHeight="1">
      <c r="C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28"/>
      <c r="AM151" s="116"/>
      <c r="AN151" s="116"/>
      <c r="AO151" s="116"/>
      <c r="AP151" s="116"/>
      <c r="AQ151" s="116"/>
      <c r="AR151" s="116"/>
      <c r="AS151" s="116"/>
    </row>
    <row r="152" spans="3:45" ht="15.75" customHeight="1">
      <c r="C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28"/>
      <c r="AM152" s="116"/>
      <c r="AN152" s="116"/>
      <c r="AO152" s="116"/>
      <c r="AP152" s="116"/>
      <c r="AQ152" s="116"/>
      <c r="AR152" s="116"/>
      <c r="AS152" s="116"/>
    </row>
    <row r="153" spans="3:45" ht="15.75" customHeight="1">
      <c r="C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28"/>
      <c r="AM153" s="116"/>
      <c r="AN153" s="116"/>
      <c r="AO153" s="116"/>
      <c r="AP153" s="116"/>
      <c r="AQ153" s="116"/>
      <c r="AR153" s="116"/>
      <c r="AS153" s="116"/>
    </row>
    <row r="154" spans="3:45" ht="15.75" customHeight="1">
      <c r="C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28"/>
      <c r="AM154" s="116"/>
      <c r="AN154" s="116"/>
      <c r="AO154" s="116"/>
      <c r="AP154" s="116"/>
      <c r="AQ154" s="116"/>
      <c r="AR154" s="116"/>
      <c r="AS154" s="116"/>
    </row>
    <row r="155" spans="3:45" ht="15.75" customHeight="1">
      <c r="C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28"/>
      <c r="AM155" s="116"/>
      <c r="AN155" s="116"/>
      <c r="AO155" s="116"/>
      <c r="AP155" s="116"/>
      <c r="AQ155" s="116"/>
      <c r="AR155" s="116"/>
      <c r="AS155" s="116"/>
    </row>
    <row r="156" spans="3:45" ht="15.75" customHeight="1">
      <c r="C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28"/>
      <c r="AM156" s="116"/>
      <c r="AN156" s="116"/>
      <c r="AO156" s="116"/>
      <c r="AP156" s="116"/>
      <c r="AQ156" s="116"/>
      <c r="AR156" s="116"/>
      <c r="AS156" s="116"/>
    </row>
    <row r="157" spans="3:45" ht="15.75" customHeight="1">
      <c r="C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28"/>
      <c r="AM157" s="116"/>
      <c r="AN157" s="116"/>
      <c r="AO157" s="116"/>
      <c r="AP157" s="116"/>
      <c r="AQ157" s="116"/>
      <c r="AR157" s="116"/>
      <c r="AS157" s="116"/>
    </row>
    <row r="158" spans="3:45" ht="15.75" customHeight="1">
      <c r="C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28"/>
      <c r="AM158" s="116"/>
      <c r="AN158" s="116"/>
      <c r="AO158" s="116"/>
      <c r="AP158" s="116"/>
      <c r="AQ158" s="116"/>
      <c r="AR158" s="116"/>
      <c r="AS158" s="116"/>
    </row>
    <row r="159" spans="3:45" ht="15.75" customHeight="1">
      <c r="C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28"/>
      <c r="AM159" s="116"/>
      <c r="AN159" s="116"/>
      <c r="AO159" s="116"/>
      <c r="AP159" s="116"/>
      <c r="AQ159" s="116"/>
      <c r="AR159" s="116"/>
      <c r="AS159" s="116"/>
    </row>
    <row r="160" spans="3:45" ht="15.75" customHeight="1">
      <c r="C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28"/>
      <c r="AM160" s="116"/>
      <c r="AN160" s="116"/>
      <c r="AO160" s="116"/>
      <c r="AP160" s="116"/>
      <c r="AQ160" s="116"/>
      <c r="AR160" s="116"/>
      <c r="AS160" s="116"/>
    </row>
    <row r="161" spans="3:45" ht="15.75" customHeight="1">
      <c r="C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28"/>
      <c r="AM161" s="116"/>
      <c r="AN161" s="116"/>
      <c r="AO161" s="116"/>
      <c r="AP161" s="116"/>
      <c r="AQ161" s="116"/>
      <c r="AR161" s="116"/>
      <c r="AS161" s="116"/>
    </row>
    <row r="162" spans="3:45" ht="15.75" customHeight="1">
      <c r="C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28"/>
      <c r="AM162" s="116"/>
      <c r="AN162" s="116"/>
      <c r="AO162" s="116"/>
      <c r="AP162" s="116"/>
      <c r="AQ162" s="116"/>
      <c r="AR162" s="116"/>
      <c r="AS162" s="116"/>
    </row>
    <row r="163" spans="3:45" ht="15.75" customHeight="1">
      <c r="C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28"/>
      <c r="AM163" s="116"/>
      <c r="AN163" s="116"/>
      <c r="AO163" s="116"/>
      <c r="AP163" s="116"/>
      <c r="AQ163" s="116"/>
      <c r="AR163" s="116"/>
      <c r="AS163" s="116"/>
    </row>
    <row r="164" spans="3:45" ht="15.75" customHeight="1">
      <c r="C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28"/>
      <c r="AM164" s="116"/>
      <c r="AN164" s="116"/>
      <c r="AO164" s="116"/>
      <c r="AP164" s="116"/>
      <c r="AQ164" s="116"/>
      <c r="AR164" s="116"/>
      <c r="AS164" s="116"/>
    </row>
    <row r="165" spans="3:45" ht="15.75" customHeight="1">
      <c r="C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28"/>
      <c r="AM165" s="116"/>
      <c r="AN165" s="116"/>
      <c r="AO165" s="116"/>
      <c r="AP165" s="116"/>
      <c r="AQ165" s="116"/>
      <c r="AR165" s="116"/>
      <c r="AS165" s="116"/>
    </row>
    <row r="166" spans="3:45" ht="15.75" customHeight="1">
      <c r="C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28"/>
      <c r="AM166" s="116"/>
      <c r="AN166" s="116"/>
      <c r="AO166" s="116"/>
      <c r="AP166" s="116"/>
      <c r="AQ166" s="116"/>
      <c r="AR166" s="116"/>
      <c r="AS166" s="116"/>
    </row>
    <row r="167" spans="3:45" ht="15.75" customHeight="1">
      <c r="C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28"/>
      <c r="AM167" s="116"/>
      <c r="AN167" s="116"/>
      <c r="AO167" s="116"/>
      <c r="AP167" s="116"/>
      <c r="AQ167" s="116"/>
      <c r="AR167" s="116"/>
      <c r="AS167" s="116"/>
    </row>
    <row r="168" spans="3:45" ht="15.75" customHeight="1">
      <c r="C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28"/>
      <c r="AM168" s="116"/>
      <c r="AN168" s="116"/>
      <c r="AO168" s="116"/>
      <c r="AP168" s="116"/>
      <c r="AQ168" s="116"/>
      <c r="AR168" s="116"/>
      <c r="AS168" s="116"/>
    </row>
    <row r="169" spans="3:45" ht="15.75" customHeight="1">
      <c r="C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28"/>
      <c r="AM169" s="116"/>
      <c r="AN169" s="116"/>
      <c r="AO169" s="116"/>
      <c r="AP169" s="116"/>
      <c r="AQ169" s="116"/>
      <c r="AR169" s="116"/>
      <c r="AS169" s="116"/>
    </row>
    <row r="170" spans="3:45" ht="15.75" customHeight="1">
      <c r="C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28"/>
      <c r="AM170" s="116"/>
      <c r="AN170" s="116"/>
      <c r="AO170" s="116"/>
      <c r="AP170" s="116"/>
      <c r="AQ170" s="116"/>
      <c r="AR170" s="116"/>
      <c r="AS170" s="116"/>
    </row>
    <row r="171" spans="3:45" ht="15.75" customHeight="1">
      <c r="C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28"/>
      <c r="AM171" s="116"/>
      <c r="AN171" s="116"/>
      <c r="AO171" s="116"/>
      <c r="AP171" s="116"/>
      <c r="AQ171" s="116"/>
      <c r="AR171" s="116"/>
      <c r="AS171" s="116"/>
    </row>
    <row r="172" spans="3:45" ht="15.75" customHeight="1">
      <c r="C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28"/>
      <c r="AM172" s="116"/>
      <c r="AN172" s="116"/>
      <c r="AO172" s="116"/>
      <c r="AP172" s="116"/>
      <c r="AQ172" s="116"/>
      <c r="AR172" s="116"/>
      <c r="AS172" s="116"/>
    </row>
    <row r="173" spans="3:45" ht="15.75" customHeight="1">
      <c r="C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28"/>
      <c r="AM173" s="116"/>
      <c r="AN173" s="116"/>
      <c r="AO173" s="116"/>
      <c r="AP173" s="116"/>
      <c r="AQ173" s="116"/>
      <c r="AR173" s="116"/>
      <c r="AS173" s="116"/>
    </row>
    <row r="174" spans="3:45" ht="15.75" customHeight="1">
      <c r="C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28"/>
      <c r="AM174" s="116"/>
      <c r="AN174" s="116"/>
      <c r="AO174" s="116"/>
      <c r="AP174" s="116"/>
      <c r="AQ174" s="116"/>
      <c r="AR174" s="116"/>
      <c r="AS174" s="116"/>
    </row>
    <row r="175" spans="3:45" ht="15.75" customHeight="1">
      <c r="C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28"/>
      <c r="AM175" s="116"/>
      <c r="AN175" s="116"/>
      <c r="AO175" s="116"/>
      <c r="AP175" s="116"/>
      <c r="AQ175" s="116"/>
      <c r="AR175" s="116"/>
      <c r="AS175" s="116"/>
    </row>
    <row r="176" spans="3:45" ht="15.75" customHeight="1">
      <c r="C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28"/>
      <c r="AM176" s="116"/>
      <c r="AN176" s="116"/>
      <c r="AO176" s="116"/>
      <c r="AP176" s="116"/>
      <c r="AQ176" s="116"/>
      <c r="AR176" s="116"/>
      <c r="AS176" s="116"/>
    </row>
    <row r="177" spans="3:45" ht="15.75" customHeight="1">
      <c r="C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28"/>
      <c r="AM177" s="116"/>
      <c r="AN177" s="116"/>
      <c r="AO177" s="116"/>
      <c r="AP177" s="116"/>
      <c r="AQ177" s="116"/>
      <c r="AR177" s="116"/>
      <c r="AS177" s="116"/>
    </row>
    <row r="178" spans="3:45" ht="15.75" customHeight="1">
      <c r="C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28"/>
      <c r="AM178" s="116"/>
      <c r="AN178" s="116"/>
      <c r="AO178" s="116"/>
      <c r="AP178" s="116"/>
      <c r="AQ178" s="116"/>
      <c r="AR178" s="116"/>
      <c r="AS178" s="116"/>
    </row>
    <row r="179" spans="3:45" ht="15.75" customHeight="1">
      <c r="C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28"/>
      <c r="AM179" s="116"/>
      <c r="AN179" s="116"/>
      <c r="AO179" s="116"/>
      <c r="AP179" s="116"/>
      <c r="AQ179" s="116"/>
      <c r="AR179" s="116"/>
      <c r="AS179" s="116"/>
    </row>
    <row r="180" spans="3:45" ht="15.75" customHeight="1">
      <c r="C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28"/>
      <c r="AM180" s="116"/>
      <c r="AN180" s="116"/>
      <c r="AO180" s="116"/>
      <c r="AP180" s="116"/>
      <c r="AQ180" s="116"/>
      <c r="AR180" s="116"/>
      <c r="AS180" s="116"/>
    </row>
    <row r="181" spans="3:45" ht="15.75" customHeight="1">
      <c r="C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28"/>
      <c r="AM181" s="116"/>
      <c r="AN181" s="116"/>
      <c r="AO181" s="116"/>
      <c r="AP181" s="116"/>
      <c r="AQ181" s="116"/>
      <c r="AR181" s="116"/>
      <c r="AS181" s="116"/>
    </row>
    <row r="182" spans="3:45" ht="15.75" customHeight="1">
      <c r="C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28"/>
      <c r="AM182" s="116"/>
      <c r="AN182" s="116"/>
      <c r="AO182" s="116"/>
      <c r="AP182" s="116"/>
      <c r="AQ182" s="116"/>
      <c r="AR182" s="116"/>
      <c r="AS182" s="116"/>
    </row>
    <row r="183" spans="3:45" ht="15.75" customHeight="1">
      <c r="C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28"/>
      <c r="AM183" s="116"/>
      <c r="AN183" s="116"/>
      <c r="AO183" s="116"/>
      <c r="AP183" s="116"/>
      <c r="AQ183" s="116"/>
      <c r="AR183" s="116"/>
      <c r="AS183" s="116"/>
    </row>
    <row r="184" spans="3:45" ht="15.75" customHeight="1">
      <c r="C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28"/>
      <c r="AM184" s="116"/>
      <c r="AN184" s="116"/>
      <c r="AO184" s="116"/>
      <c r="AP184" s="116"/>
      <c r="AQ184" s="116"/>
      <c r="AR184" s="116"/>
      <c r="AS184" s="116"/>
    </row>
    <row r="185" spans="3:45" ht="15.75" customHeight="1">
      <c r="C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28"/>
      <c r="AM185" s="116"/>
      <c r="AN185" s="116"/>
      <c r="AO185" s="116"/>
      <c r="AP185" s="116"/>
      <c r="AQ185" s="116"/>
      <c r="AR185" s="116"/>
      <c r="AS185" s="116"/>
    </row>
    <row r="186" spans="3:45" ht="15.75" customHeight="1">
      <c r="C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28"/>
      <c r="AM186" s="116"/>
      <c r="AN186" s="116"/>
      <c r="AO186" s="116"/>
      <c r="AP186" s="116"/>
      <c r="AQ186" s="116"/>
      <c r="AR186" s="116"/>
      <c r="AS186" s="116"/>
    </row>
    <row r="187" spans="3:45" ht="15.75" customHeight="1">
      <c r="C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28"/>
      <c r="AM187" s="116"/>
      <c r="AN187" s="116"/>
      <c r="AO187" s="116"/>
      <c r="AP187" s="116"/>
      <c r="AQ187" s="116"/>
      <c r="AR187" s="116"/>
      <c r="AS187" s="116"/>
    </row>
    <row r="188" spans="3:45" ht="15.75" customHeight="1">
      <c r="C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28"/>
      <c r="AM188" s="116"/>
      <c r="AN188" s="116"/>
      <c r="AO188" s="116"/>
      <c r="AP188" s="116"/>
      <c r="AQ188" s="116"/>
      <c r="AR188" s="116"/>
      <c r="AS188" s="116"/>
    </row>
    <row r="189" spans="3:45" ht="15.75" customHeight="1">
      <c r="C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28"/>
      <c r="AM189" s="116"/>
      <c r="AN189" s="116"/>
      <c r="AO189" s="116"/>
      <c r="AP189" s="116"/>
      <c r="AQ189" s="116"/>
      <c r="AR189" s="116"/>
      <c r="AS189" s="116"/>
    </row>
    <row r="190" spans="3:45" ht="15.75" customHeight="1">
      <c r="C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28"/>
      <c r="AM190" s="116"/>
      <c r="AN190" s="116"/>
      <c r="AO190" s="116"/>
      <c r="AP190" s="116"/>
      <c r="AQ190" s="116"/>
      <c r="AR190" s="116"/>
      <c r="AS190" s="116"/>
    </row>
    <row r="191" spans="3:45" ht="15.75" customHeight="1">
      <c r="C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28"/>
      <c r="AM191" s="116"/>
      <c r="AN191" s="116"/>
      <c r="AO191" s="116"/>
      <c r="AP191" s="116"/>
      <c r="AQ191" s="116"/>
      <c r="AR191" s="116"/>
      <c r="AS191" s="116"/>
    </row>
    <row r="192" spans="3:45" ht="15.75" customHeight="1">
      <c r="C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28"/>
      <c r="AM192" s="116"/>
      <c r="AN192" s="116"/>
      <c r="AO192" s="116"/>
      <c r="AP192" s="116"/>
      <c r="AQ192" s="116"/>
      <c r="AR192" s="116"/>
      <c r="AS192" s="116"/>
    </row>
    <row r="193" spans="3:45" ht="15.75" customHeight="1">
      <c r="C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28"/>
      <c r="AM193" s="116"/>
      <c r="AN193" s="116"/>
      <c r="AO193" s="116"/>
      <c r="AP193" s="116"/>
      <c r="AQ193" s="116"/>
      <c r="AR193" s="116"/>
      <c r="AS193" s="116"/>
    </row>
    <row r="194" spans="3:45" ht="15.75" customHeight="1">
      <c r="C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28"/>
      <c r="AM194" s="116"/>
      <c r="AN194" s="116"/>
      <c r="AO194" s="116"/>
      <c r="AP194" s="116"/>
      <c r="AQ194" s="116"/>
      <c r="AR194" s="116"/>
      <c r="AS194" s="116"/>
    </row>
    <row r="195" spans="3:45" ht="15.75" customHeight="1">
      <c r="C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28"/>
      <c r="AM195" s="116"/>
      <c r="AN195" s="116"/>
      <c r="AO195" s="116"/>
      <c r="AP195" s="116"/>
      <c r="AQ195" s="116"/>
      <c r="AR195" s="116"/>
      <c r="AS195" s="116"/>
    </row>
    <row r="196" spans="3:45" ht="15.75" customHeight="1">
      <c r="C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28"/>
      <c r="AM196" s="116"/>
      <c r="AN196" s="116"/>
      <c r="AO196" s="116"/>
      <c r="AP196" s="116"/>
      <c r="AQ196" s="116"/>
      <c r="AR196" s="116"/>
      <c r="AS196" s="116"/>
    </row>
    <row r="197" spans="3:45" ht="15.75" customHeight="1">
      <c r="C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28"/>
      <c r="AM197" s="116"/>
      <c r="AN197" s="116"/>
      <c r="AO197" s="116"/>
      <c r="AP197" s="116"/>
      <c r="AQ197" s="116"/>
      <c r="AR197" s="116"/>
      <c r="AS197" s="116"/>
    </row>
    <row r="198" spans="3:45" ht="15.75" customHeight="1">
      <c r="C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28"/>
      <c r="AM198" s="116"/>
      <c r="AN198" s="116"/>
      <c r="AO198" s="116"/>
      <c r="AP198" s="116"/>
      <c r="AQ198" s="116"/>
      <c r="AR198" s="116"/>
      <c r="AS198" s="116"/>
    </row>
    <row r="199" spans="3:45" ht="15.75" customHeight="1">
      <c r="C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28"/>
      <c r="AM199" s="116"/>
      <c r="AN199" s="116"/>
      <c r="AO199" s="116"/>
      <c r="AP199" s="116"/>
      <c r="AQ199" s="116"/>
      <c r="AR199" s="116"/>
      <c r="AS199" s="116"/>
    </row>
    <row r="200" spans="3:45" ht="15.75" customHeight="1">
      <c r="C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28"/>
      <c r="AM200" s="116"/>
      <c r="AN200" s="116"/>
      <c r="AO200" s="116"/>
      <c r="AP200" s="116"/>
      <c r="AQ200" s="116"/>
      <c r="AR200" s="116"/>
      <c r="AS200" s="116"/>
    </row>
    <row r="201" spans="3:45" ht="15.75" customHeight="1">
      <c r="C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28"/>
      <c r="AM201" s="116"/>
      <c r="AN201" s="116"/>
      <c r="AO201" s="116"/>
      <c r="AP201" s="116"/>
      <c r="AQ201" s="116"/>
      <c r="AR201" s="116"/>
      <c r="AS201" s="116"/>
    </row>
    <row r="202" spans="3:45" ht="15.75" customHeight="1">
      <c r="C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28"/>
      <c r="AM202" s="116"/>
      <c r="AN202" s="116"/>
      <c r="AO202" s="116"/>
      <c r="AP202" s="116"/>
      <c r="AQ202" s="116"/>
      <c r="AR202" s="116"/>
      <c r="AS202" s="116"/>
    </row>
    <row r="203" spans="3:45" ht="15.75" customHeight="1">
      <c r="C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28"/>
      <c r="AM203" s="116"/>
      <c r="AN203" s="116"/>
      <c r="AO203" s="116"/>
      <c r="AP203" s="116"/>
      <c r="AQ203" s="116"/>
      <c r="AR203" s="116"/>
      <c r="AS203" s="116"/>
    </row>
    <row r="204" spans="3:45" ht="15.75" customHeight="1">
      <c r="C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28"/>
      <c r="AM204" s="116"/>
      <c r="AN204" s="116"/>
      <c r="AO204" s="116"/>
      <c r="AP204" s="116"/>
      <c r="AQ204" s="116"/>
      <c r="AR204" s="116"/>
      <c r="AS204" s="116"/>
    </row>
    <row r="205" spans="3:45" ht="15.75" customHeight="1">
      <c r="C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28"/>
      <c r="AM205" s="116"/>
      <c r="AN205" s="116"/>
      <c r="AO205" s="116"/>
      <c r="AP205" s="116"/>
      <c r="AQ205" s="116"/>
      <c r="AR205" s="116"/>
      <c r="AS205" s="116"/>
    </row>
    <row r="206" spans="3:45" ht="15.75" customHeight="1">
      <c r="C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28"/>
      <c r="AM206" s="116"/>
      <c r="AN206" s="116"/>
      <c r="AO206" s="116"/>
      <c r="AP206" s="116"/>
      <c r="AQ206" s="116"/>
      <c r="AR206" s="116"/>
      <c r="AS206" s="116"/>
    </row>
    <row r="207" spans="3:45" ht="15.75" customHeight="1">
      <c r="C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28"/>
      <c r="AM207" s="116"/>
      <c r="AN207" s="116"/>
      <c r="AO207" s="116"/>
      <c r="AP207" s="116"/>
      <c r="AQ207" s="116"/>
      <c r="AR207" s="116"/>
      <c r="AS207" s="116"/>
    </row>
    <row r="208" spans="3:45" ht="15.75" customHeight="1">
      <c r="C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28"/>
      <c r="AM208" s="116"/>
      <c r="AN208" s="116"/>
      <c r="AO208" s="116"/>
      <c r="AP208" s="116"/>
      <c r="AQ208" s="116"/>
      <c r="AR208" s="116"/>
      <c r="AS208" s="116"/>
    </row>
    <row r="209" spans="3:45" ht="15.75" customHeight="1">
      <c r="C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28"/>
      <c r="AM209" s="116"/>
      <c r="AN209" s="116"/>
      <c r="AO209" s="116"/>
      <c r="AP209" s="116"/>
      <c r="AQ209" s="116"/>
      <c r="AR209" s="116"/>
      <c r="AS209" s="116"/>
    </row>
    <row r="210" spans="3:45" ht="15.75" customHeight="1">
      <c r="C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28"/>
      <c r="AM210" s="116"/>
      <c r="AN210" s="116"/>
      <c r="AO210" s="116"/>
      <c r="AP210" s="116"/>
      <c r="AQ210" s="116"/>
      <c r="AR210" s="116"/>
      <c r="AS210" s="116"/>
    </row>
    <row r="211" spans="3:45" ht="15.75" customHeight="1">
      <c r="C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28"/>
      <c r="AM211" s="116"/>
      <c r="AN211" s="116"/>
      <c r="AO211" s="116"/>
      <c r="AP211" s="116"/>
      <c r="AQ211" s="116"/>
      <c r="AR211" s="116"/>
      <c r="AS211" s="116"/>
    </row>
    <row r="212" spans="3:45" ht="15.75" customHeight="1">
      <c r="C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28"/>
      <c r="AM212" s="116"/>
      <c r="AN212" s="116"/>
      <c r="AO212" s="116"/>
      <c r="AP212" s="116"/>
      <c r="AQ212" s="116"/>
      <c r="AR212" s="116"/>
      <c r="AS212" s="116"/>
    </row>
    <row r="213" spans="3:45" ht="15.75" customHeight="1">
      <c r="C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28"/>
      <c r="AM213" s="116"/>
      <c r="AN213" s="116"/>
      <c r="AO213" s="116"/>
      <c r="AP213" s="116"/>
      <c r="AQ213" s="116"/>
      <c r="AR213" s="116"/>
      <c r="AS213" s="116"/>
    </row>
    <row r="214" spans="3:45" ht="15.75" customHeight="1">
      <c r="C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28"/>
      <c r="AM214" s="116"/>
      <c r="AN214" s="116"/>
      <c r="AO214" s="116"/>
      <c r="AP214" s="116"/>
      <c r="AQ214" s="116"/>
      <c r="AR214" s="116"/>
      <c r="AS214" s="116"/>
    </row>
    <row r="215" spans="3:45" ht="15.75" customHeight="1">
      <c r="C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28"/>
      <c r="AM215" s="116"/>
      <c r="AN215" s="116"/>
      <c r="AO215" s="116"/>
      <c r="AP215" s="116"/>
      <c r="AQ215" s="116"/>
      <c r="AR215" s="116"/>
      <c r="AS215" s="116"/>
    </row>
    <row r="216" spans="3:45" ht="15.75" customHeight="1">
      <c r="C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28"/>
      <c r="AM216" s="116"/>
      <c r="AN216" s="116"/>
      <c r="AO216" s="116"/>
      <c r="AP216" s="116"/>
      <c r="AQ216" s="116"/>
      <c r="AR216" s="116"/>
      <c r="AS216" s="116"/>
    </row>
    <row r="217" spans="3:45" ht="15.75" customHeight="1">
      <c r="C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28"/>
      <c r="AM217" s="116"/>
      <c r="AN217" s="116"/>
      <c r="AO217" s="116"/>
      <c r="AP217" s="116"/>
      <c r="AQ217" s="116"/>
      <c r="AR217" s="116"/>
      <c r="AS217" s="116"/>
    </row>
    <row r="218" spans="3:45" ht="15.75" customHeight="1">
      <c r="C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28"/>
      <c r="AM218" s="116"/>
      <c r="AN218" s="116"/>
      <c r="AO218" s="116"/>
      <c r="AP218" s="116"/>
      <c r="AQ218" s="116"/>
      <c r="AR218" s="116"/>
      <c r="AS218" s="116"/>
    </row>
    <row r="219" spans="3:45" ht="15.75" customHeight="1">
      <c r="C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28"/>
      <c r="AM219" s="116"/>
      <c r="AN219" s="116"/>
      <c r="AO219" s="116"/>
      <c r="AP219" s="116"/>
      <c r="AQ219" s="116"/>
      <c r="AR219" s="116"/>
      <c r="AS219" s="116"/>
    </row>
    <row r="220" spans="3:45" ht="15.75" customHeight="1">
      <c r="C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28"/>
      <c r="AM220" s="116"/>
      <c r="AN220" s="116"/>
      <c r="AO220" s="116"/>
      <c r="AP220" s="116"/>
      <c r="AQ220" s="116"/>
      <c r="AR220" s="116"/>
      <c r="AS220" s="116"/>
    </row>
    <row r="221" spans="3:45" ht="15.75" customHeight="1">
      <c r="C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28"/>
      <c r="AM221" s="116"/>
      <c r="AN221" s="116"/>
      <c r="AO221" s="116"/>
      <c r="AP221" s="116"/>
      <c r="AQ221" s="116"/>
      <c r="AR221" s="116"/>
      <c r="AS221" s="116"/>
    </row>
    <row r="222" spans="3:45" ht="15.75" customHeight="1">
      <c r="C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28"/>
      <c r="AM222" s="116"/>
      <c r="AN222" s="116"/>
      <c r="AO222" s="116"/>
      <c r="AP222" s="116"/>
      <c r="AQ222" s="116"/>
      <c r="AR222" s="116"/>
      <c r="AS222" s="116"/>
    </row>
    <row r="223" spans="3:45" ht="15.75" customHeight="1">
      <c r="C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28"/>
      <c r="AM223" s="116"/>
      <c r="AN223" s="116"/>
      <c r="AO223" s="116"/>
      <c r="AP223" s="116"/>
      <c r="AQ223" s="116"/>
      <c r="AR223" s="116"/>
      <c r="AS223" s="116"/>
    </row>
    <row r="224" spans="3:45" ht="15.75" customHeight="1">
      <c r="C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28"/>
      <c r="AM224" s="116"/>
      <c r="AN224" s="116"/>
      <c r="AO224" s="116"/>
      <c r="AP224" s="116"/>
      <c r="AQ224" s="116"/>
      <c r="AR224" s="116"/>
      <c r="AS224" s="116"/>
    </row>
    <row r="225" spans="3:45" ht="15.75" customHeight="1">
      <c r="C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28"/>
      <c r="AM225" s="116"/>
      <c r="AN225" s="116"/>
      <c r="AO225" s="116"/>
      <c r="AP225" s="116"/>
      <c r="AQ225" s="116"/>
      <c r="AR225" s="116"/>
      <c r="AS225" s="116"/>
    </row>
    <row r="226" spans="3:45" ht="15.75" customHeight="1">
      <c r="C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28"/>
      <c r="AM226" s="116"/>
      <c r="AN226" s="116"/>
      <c r="AO226" s="116"/>
      <c r="AP226" s="116"/>
      <c r="AQ226" s="116"/>
      <c r="AR226" s="116"/>
      <c r="AS226" s="116"/>
    </row>
    <row r="227" spans="3:45" ht="15.75" customHeight="1">
      <c r="C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28"/>
      <c r="AM227" s="116"/>
      <c r="AN227" s="116"/>
      <c r="AO227" s="116"/>
      <c r="AP227" s="116"/>
      <c r="AQ227" s="116"/>
      <c r="AR227" s="116"/>
      <c r="AS227" s="116"/>
    </row>
    <row r="228" spans="3:45" ht="15.75" customHeight="1">
      <c r="C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28"/>
      <c r="AM228" s="116"/>
      <c r="AN228" s="116"/>
      <c r="AO228" s="116"/>
      <c r="AP228" s="116"/>
      <c r="AQ228" s="116"/>
      <c r="AR228" s="116"/>
      <c r="AS228" s="116"/>
    </row>
    <row r="229" spans="3:45" ht="15.75" customHeight="1">
      <c r="C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28"/>
      <c r="AM229" s="116"/>
      <c r="AN229" s="116"/>
      <c r="AO229" s="116"/>
      <c r="AP229" s="116"/>
      <c r="AQ229" s="116"/>
      <c r="AR229" s="116"/>
      <c r="AS229" s="116"/>
    </row>
    <row r="230" spans="3:45" ht="15.75" customHeight="1">
      <c r="C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28"/>
      <c r="AM230" s="116"/>
      <c r="AN230" s="116"/>
      <c r="AO230" s="116"/>
      <c r="AP230" s="116"/>
      <c r="AQ230" s="116"/>
      <c r="AR230" s="116"/>
      <c r="AS230" s="116"/>
    </row>
    <row r="231" spans="3:45" ht="15.75" customHeight="1">
      <c r="C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28"/>
      <c r="AM231" s="116"/>
      <c r="AN231" s="116"/>
      <c r="AO231" s="116"/>
      <c r="AP231" s="116"/>
      <c r="AQ231" s="116"/>
      <c r="AR231" s="116"/>
      <c r="AS231" s="116"/>
    </row>
    <row r="232" spans="3:45" ht="15.75" customHeight="1"/>
    <row r="233" spans="3:45" ht="15.75" customHeight="1"/>
    <row r="234" spans="3:45" ht="15.75" customHeight="1"/>
    <row r="235" spans="3:45" ht="15.75" customHeight="1"/>
    <row r="236" spans="3:45" ht="15.75" customHeight="1"/>
    <row r="237" spans="3:45" ht="15.75" customHeight="1"/>
    <row r="238" spans="3:45" ht="15.75" customHeight="1"/>
    <row r="239" spans="3:45" ht="15.75" customHeight="1"/>
    <row r="240" spans="3:4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24:D24"/>
    <mergeCell ref="C28:D28"/>
    <mergeCell ref="A31:B31"/>
    <mergeCell ref="A33:B38"/>
    <mergeCell ref="A1:AS1"/>
    <mergeCell ref="A2:AS2"/>
    <mergeCell ref="A4:A5"/>
    <mergeCell ref="B4:B5"/>
    <mergeCell ref="C4:D5"/>
    <mergeCell ref="E4:F4"/>
    <mergeCell ref="AL4:AL5"/>
    <mergeCell ref="H4:AK4"/>
    <mergeCell ref="AM4:AS4"/>
    <mergeCell ref="C10:D10"/>
    <mergeCell ref="C15:D15"/>
    <mergeCell ref="C20:D20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M1000"/>
  <sheetViews>
    <sheetView workbookViewId="0"/>
  </sheetViews>
  <sheetFormatPr defaultColWidth="14.42578125" defaultRowHeight="15" customHeight="1"/>
  <cols>
    <col min="1" max="1" width="3.42578125" customWidth="1"/>
    <col min="2" max="2" width="19.28515625" customWidth="1"/>
    <col min="3" max="3" width="3.5703125" customWidth="1"/>
    <col min="4" max="4" width="18.7109375" customWidth="1"/>
    <col min="5" max="5" width="8.140625" customWidth="1"/>
    <col min="6" max="6" width="7.5703125" customWidth="1"/>
    <col min="7" max="37" width="3.140625" customWidth="1"/>
    <col min="38" max="38" width="8.28515625" customWidth="1"/>
    <col min="39" max="39" width="8.7109375" customWidth="1"/>
    <col min="40" max="40" width="6" customWidth="1"/>
    <col min="41" max="42" width="5.5703125" customWidth="1"/>
    <col min="43" max="43" width="6.85546875" customWidth="1"/>
    <col min="44" max="44" width="5.28515625" customWidth="1"/>
    <col min="45" max="45" width="5.5703125" customWidth="1"/>
    <col min="46" max="46" width="3.7109375" customWidth="1"/>
    <col min="47" max="47" width="3.85546875" customWidth="1"/>
    <col min="48" max="48" width="8.28515625" customWidth="1"/>
    <col min="49" max="52" width="3.7109375" customWidth="1"/>
    <col min="53" max="53" width="5.85546875" customWidth="1"/>
    <col min="54" max="57" width="3.7109375" customWidth="1"/>
    <col min="58" max="65" width="8.7109375" customWidth="1"/>
  </cols>
  <sheetData>
    <row r="1" spans="1:65" ht="16.5" customHeight="1">
      <c r="A1" s="300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7.25" customHeight="1">
      <c r="A2" s="300" t="s">
        <v>22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ht="17.2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ht="18.75" customHeight="1">
      <c r="A4" s="301" t="s">
        <v>3</v>
      </c>
      <c r="B4" s="303" t="s">
        <v>4</v>
      </c>
      <c r="C4" s="303" t="s">
        <v>5</v>
      </c>
      <c r="D4" s="305"/>
      <c r="E4" s="307" t="s">
        <v>6</v>
      </c>
      <c r="F4" s="289"/>
      <c r="G4" s="4"/>
      <c r="H4" s="287" t="s">
        <v>7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9"/>
      <c r="AL4" s="308" t="s">
        <v>8</v>
      </c>
      <c r="AM4" s="287" t="s">
        <v>9</v>
      </c>
      <c r="AN4" s="288"/>
      <c r="AO4" s="288"/>
      <c r="AP4" s="288"/>
      <c r="AQ4" s="288"/>
      <c r="AR4" s="288"/>
      <c r="AS4" s="290"/>
    </row>
    <row r="5" spans="1:65" ht="31.5" customHeight="1">
      <c r="A5" s="302"/>
      <c r="B5" s="304"/>
      <c r="C5" s="304"/>
      <c r="D5" s="306"/>
      <c r="E5" s="5" t="s">
        <v>10</v>
      </c>
      <c r="F5" s="6" t="s">
        <v>11</v>
      </c>
      <c r="G5" s="7">
        <v>1</v>
      </c>
      <c r="H5" s="8">
        <v>2</v>
      </c>
      <c r="I5" s="8">
        <v>3</v>
      </c>
      <c r="J5" s="7">
        <v>4</v>
      </c>
      <c r="K5" s="8">
        <v>5</v>
      </c>
      <c r="L5" s="8">
        <v>6</v>
      </c>
      <c r="M5" s="7">
        <v>7</v>
      </c>
      <c r="N5" s="8">
        <v>8</v>
      </c>
      <c r="O5" s="8">
        <v>9</v>
      </c>
      <c r="P5" s="7">
        <v>10</v>
      </c>
      <c r="Q5" s="8">
        <v>11</v>
      </c>
      <c r="R5" s="8">
        <v>12</v>
      </c>
      <c r="S5" s="7">
        <v>13</v>
      </c>
      <c r="T5" s="8">
        <v>14</v>
      </c>
      <c r="U5" s="8">
        <v>15</v>
      </c>
      <c r="V5" s="7">
        <v>16</v>
      </c>
      <c r="W5" s="8">
        <v>17</v>
      </c>
      <c r="X5" s="8">
        <v>18</v>
      </c>
      <c r="Y5" s="7">
        <v>19</v>
      </c>
      <c r="Z5" s="8">
        <v>20</v>
      </c>
      <c r="AA5" s="8">
        <v>21</v>
      </c>
      <c r="AB5" s="7">
        <v>22</v>
      </c>
      <c r="AC5" s="8">
        <v>23</v>
      </c>
      <c r="AD5" s="8">
        <v>24</v>
      </c>
      <c r="AE5" s="7">
        <v>25</v>
      </c>
      <c r="AF5" s="8">
        <v>26</v>
      </c>
      <c r="AG5" s="8">
        <v>27</v>
      </c>
      <c r="AH5" s="7">
        <v>28</v>
      </c>
      <c r="AI5" s="8">
        <v>29</v>
      </c>
      <c r="AJ5" s="8">
        <v>30</v>
      </c>
      <c r="AK5" s="7">
        <v>31</v>
      </c>
      <c r="AL5" s="309"/>
      <c r="AM5" s="9" t="s">
        <v>12</v>
      </c>
      <c r="AN5" s="10"/>
      <c r="AO5" s="11"/>
      <c r="AP5" s="11"/>
      <c r="AQ5" s="11"/>
      <c r="AR5" s="11"/>
      <c r="AS5" s="12"/>
    </row>
    <row r="6" spans="1:65" ht="15.75" customHeight="1">
      <c r="A6" s="13">
        <v>1</v>
      </c>
      <c r="B6" s="14" t="s">
        <v>13</v>
      </c>
      <c r="C6" s="15">
        <v>1</v>
      </c>
      <c r="D6" s="16" t="s">
        <v>14</v>
      </c>
      <c r="E6" s="17">
        <f>F6*3</f>
        <v>4080</v>
      </c>
      <c r="F6" s="18">
        <v>1360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0"/>
      <c r="AL6" s="21">
        <f t="shared" ref="AL6:AL9" si="0">SUM(G6:AK6)</f>
        <v>0</v>
      </c>
      <c r="AM6" s="17"/>
      <c r="AN6" s="15"/>
      <c r="AO6" s="15"/>
      <c r="AP6" s="15"/>
      <c r="AQ6" s="15"/>
      <c r="AR6" s="15"/>
      <c r="AS6" s="22"/>
    </row>
    <row r="7" spans="1:65" ht="15.75" customHeight="1">
      <c r="A7" s="13"/>
      <c r="B7" s="23"/>
      <c r="C7" s="15">
        <v>2</v>
      </c>
      <c r="D7" s="16" t="s">
        <v>13</v>
      </c>
      <c r="E7" s="17">
        <v>234</v>
      </c>
      <c r="F7" s="18">
        <v>78</v>
      </c>
      <c r="G7" s="19"/>
      <c r="H7" s="19"/>
      <c r="I7" s="19"/>
      <c r="J7" s="19"/>
      <c r="K7" s="19"/>
      <c r="L7" s="19">
        <v>1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0"/>
      <c r="AL7" s="21">
        <f t="shared" si="0"/>
        <v>1</v>
      </c>
      <c r="AM7" s="17"/>
      <c r="AN7" s="15"/>
      <c r="AO7" s="15"/>
      <c r="AP7" s="15"/>
      <c r="AQ7" s="15"/>
      <c r="AR7" s="15"/>
      <c r="AS7" s="22"/>
    </row>
    <row r="8" spans="1:65" ht="15.75" customHeight="1">
      <c r="A8" s="13"/>
      <c r="B8" s="23"/>
      <c r="C8" s="15">
        <v>3</v>
      </c>
      <c r="D8" s="24" t="s">
        <v>15</v>
      </c>
      <c r="E8" s="25">
        <v>286</v>
      </c>
      <c r="F8" s="18">
        <v>67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0"/>
      <c r="AL8" s="21">
        <f t="shared" si="0"/>
        <v>0</v>
      </c>
      <c r="AM8" s="26"/>
      <c r="AN8" s="26"/>
      <c r="AO8" s="26"/>
      <c r="AP8" s="26"/>
      <c r="AQ8" s="26"/>
      <c r="AR8" s="26"/>
      <c r="AS8" s="27"/>
    </row>
    <row r="9" spans="1:65" ht="15.75" customHeight="1">
      <c r="A9" s="13"/>
      <c r="B9" s="23"/>
      <c r="C9" s="26"/>
      <c r="D9" s="24"/>
      <c r="E9" s="25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20"/>
      <c r="AL9" s="21">
        <f t="shared" si="0"/>
        <v>0</v>
      </c>
      <c r="AM9" s="26"/>
      <c r="AN9" s="26"/>
      <c r="AO9" s="26"/>
      <c r="AP9" s="26"/>
      <c r="AQ9" s="26"/>
      <c r="AR9" s="26"/>
      <c r="AS9" s="27"/>
    </row>
    <row r="10" spans="1:65" ht="15.75" customHeight="1">
      <c r="A10" s="28"/>
      <c r="B10" s="29"/>
      <c r="C10" s="291" t="s">
        <v>16</v>
      </c>
      <c r="D10" s="292"/>
      <c r="E10" s="30">
        <f t="shared" ref="E10:F10" si="1">SUM(E6:E9)</f>
        <v>4600</v>
      </c>
      <c r="F10" s="30">
        <f t="shared" si="1"/>
        <v>1505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2">
        <f t="shared" ref="AL10:AS10" si="2">SUM(AL6:AL9)</f>
        <v>1</v>
      </c>
      <c r="AM10" s="33">
        <f t="shared" si="2"/>
        <v>0</v>
      </c>
      <c r="AN10" s="33">
        <f t="shared" si="2"/>
        <v>0</v>
      </c>
      <c r="AO10" s="33">
        <f t="shared" si="2"/>
        <v>0</v>
      </c>
      <c r="AP10" s="33">
        <f t="shared" si="2"/>
        <v>0</v>
      </c>
      <c r="AQ10" s="33">
        <f t="shared" si="2"/>
        <v>0</v>
      </c>
      <c r="AR10" s="33">
        <f t="shared" si="2"/>
        <v>0</v>
      </c>
      <c r="AS10" s="34">
        <f t="shared" si="2"/>
        <v>0</v>
      </c>
    </row>
    <row r="11" spans="1:65" ht="15.75" customHeight="1">
      <c r="A11" s="13">
        <v>2</v>
      </c>
      <c r="B11" s="35" t="s">
        <v>17</v>
      </c>
      <c r="C11" s="36">
        <v>1</v>
      </c>
      <c r="D11" s="37" t="s">
        <v>18</v>
      </c>
      <c r="E11" s="38">
        <f>901+778+506+500</f>
        <v>2685</v>
      </c>
      <c r="F11" s="38">
        <f>306+264+183+142</f>
        <v>895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6"/>
      <c r="AL11" s="21">
        <f t="shared" ref="AL11:AL13" si="3">SUM(G11:AK11)</f>
        <v>0</v>
      </c>
      <c r="AM11" s="36"/>
      <c r="AN11" s="36"/>
      <c r="AO11" s="36"/>
      <c r="AP11" s="36"/>
      <c r="AQ11" s="36"/>
      <c r="AR11" s="36"/>
      <c r="AS11" s="40"/>
    </row>
    <row r="12" spans="1:65" ht="15.75" customHeight="1">
      <c r="A12" s="13"/>
      <c r="B12" s="41"/>
      <c r="C12" s="20">
        <v>2</v>
      </c>
      <c r="D12" s="42" t="s">
        <v>23</v>
      </c>
      <c r="E12" s="38">
        <v>240</v>
      </c>
      <c r="F12" s="43">
        <v>60</v>
      </c>
      <c r="G12" s="39"/>
      <c r="H12" s="39"/>
      <c r="I12" s="39"/>
      <c r="J12" s="39"/>
      <c r="K12" s="39"/>
      <c r="L12" s="39">
        <v>1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6"/>
      <c r="AL12" s="21">
        <f t="shared" si="3"/>
        <v>1</v>
      </c>
      <c r="AM12" s="36"/>
      <c r="AN12" s="36"/>
      <c r="AO12" s="36"/>
      <c r="AP12" s="36"/>
      <c r="AQ12" s="36"/>
      <c r="AR12" s="36"/>
      <c r="AS12" s="40"/>
    </row>
    <row r="13" spans="1:65" ht="15.75" customHeight="1">
      <c r="A13" s="13"/>
      <c r="B13" s="41"/>
      <c r="C13" s="20">
        <v>3</v>
      </c>
      <c r="D13" s="44"/>
      <c r="E13" s="45"/>
      <c r="F13" s="41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6"/>
      <c r="AL13" s="21">
        <f t="shared" si="3"/>
        <v>0</v>
      </c>
      <c r="AM13" s="36"/>
      <c r="AN13" s="36"/>
      <c r="AO13" s="36"/>
      <c r="AP13" s="36"/>
      <c r="AQ13" s="36"/>
      <c r="AR13" s="36"/>
      <c r="AS13" s="40"/>
    </row>
    <row r="14" spans="1:65" ht="15.75" customHeight="1">
      <c r="A14" s="13"/>
      <c r="B14" s="41"/>
      <c r="C14" s="20">
        <v>4</v>
      </c>
      <c r="D14" s="44"/>
      <c r="E14" s="45"/>
      <c r="F14" s="41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7"/>
      <c r="AL14" s="21"/>
      <c r="AM14" s="47"/>
      <c r="AN14" s="47"/>
      <c r="AO14" s="47"/>
      <c r="AP14" s="47"/>
      <c r="AQ14" s="47"/>
      <c r="AR14" s="47"/>
      <c r="AS14" s="48"/>
    </row>
    <row r="15" spans="1:65" ht="15.75" customHeight="1">
      <c r="A15" s="49"/>
      <c r="B15" s="50"/>
      <c r="C15" s="293" t="s">
        <v>16</v>
      </c>
      <c r="D15" s="292"/>
      <c r="E15" s="51">
        <f t="shared" ref="E15:F15" si="4">SUM(E11:E13)</f>
        <v>2925</v>
      </c>
      <c r="F15" s="51">
        <f t="shared" si="4"/>
        <v>955</v>
      </c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3">
        <f t="shared" ref="AL15:AS15" si="5">SUM(AL11:AL13)</f>
        <v>1</v>
      </c>
      <c r="AM15" s="54">
        <f t="shared" si="5"/>
        <v>0</v>
      </c>
      <c r="AN15" s="54">
        <f t="shared" si="5"/>
        <v>0</v>
      </c>
      <c r="AO15" s="54">
        <f t="shared" si="5"/>
        <v>0</v>
      </c>
      <c r="AP15" s="54">
        <f t="shared" si="5"/>
        <v>0</v>
      </c>
      <c r="AQ15" s="54">
        <f t="shared" si="5"/>
        <v>0</v>
      </c>
      <c r="AR15" s="54">
        <f t="shared" si="5"/>
        <v>0</v>
      </c>
      <c r="AS15" s="55">
        <f t="shared" si="5"/>
        <v>0</v>
      </c>
    </row>
    <row r="16" spans="1:65" ht="15.75" customHeight="1">
      <c r="A16" s="56">
        <v>3</v>
      </c>
      <c r="B16" s="14" t="s">
        <v>19</v>
      </c>
      <c r="C16" s="15">
        <v>1</v>
      </c>
      <c r="D16" s="16" t="s">
        <v>20</v>
      </c>
      <c r="E16" s="25">
        <v>740</v>
      </c>
      <c r="F16" s="17">
        <v>280</v>
      </c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15"/>
      <c r="AL16" s="21">
        <f t="shared" ref="AL16:AL19" si="6">SUM(G16:AK16)</f>
        <v>0</v>
      </c>
      <c r="AM16" s="15"/>
      <c r="AN16" s="15"/>
      <c r="AO16" s="15"/>
      <c r="AP16" s="15"/>
      <c r="AQ16" s="15"/>
      <c r="AR16" s="15"/>
      <c r="AS16" s="22"/>
    </row>
    <row r="17" spans="1:65" ht="15.75" customHeight="1">
      <c r="A17" s="58"/>
      <c r="C17" s="15">
        <v>2</v>
      </c>
      <c r="D17" s="16"/>
      <c r="E17" s="25"/>
      <c r="F17" s="1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15"/>
      <c r="AL17" s="21">
        <f t="shared" si="6"/>
        <v>0</v>
      </c>
      <c r="AM17" s="15"/>
      <c r="AN17" s="15"/>
      <c r="AO17" s="15"/>
      <c r="AP17" s="15"/>
      <c r="AQ17" s="15"/>
      <c r="AR17" s="15"/>
      <c r="AS17" s="22"/>
    </row>
    <row r="18" spans="1:65" ht="15.75" customHeight="1">
      <c r="A18" s="58"/>
      <c r="B18" s="23"/>
      <c r="C18" s="15">
        <v>3</v>
      </c>
      <c r="D18" s="16"/>
      <c r="E18" s="25"/>
      <c r="F18" s="1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15"/>
      <c r="AL18" s="21">
        <f t="shared" si="6"/>
        <v>0</v>
      </c>
      <c r="AM18" s="15"/>
      <c r="AN18" s="15"/>
      <c r="AO18" s="15"/>
      <c r="AP18" s="15"/>
      <c r="AQ18" s="15"/>
      <c r="AR18" s="15"/>
      <c r="AS18" s="22"/>
    </row>
    <row r="19" spans="1:65" ht="15.75" customHeight="1">
      <c r="A19" s="58"/>
      <c r="B19" s="23"/>
      <c r="C19" s="26"/>
      <c r="D19" s="24"/>
      <c r="E19" s="59"/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0"/>
      <c r="AL19" s="21">
        <f t="shared" si="6"/>
        <v>0</v>
      </c>
      <c r="AM19" s="26"/>
      <c r="AN19" s="26"/>
      <c r="AO19" s="26"/>
      <c r="AP19" s="26"/>
      <c r="AQ19" s="26"/>
      <c r="AR19" s="26"/>
      <c r="AS19" s="27"/>
    </row>
    <row r="20" spans="1:65" ht="15.75" customHeight="1">
      <c r="A20" s="62"/>
      <c r="B20" s="63"/>
      <c r="C20" s="294" t="s">
        <v>16</v>
      </c>
      <c r="D20" s="292"/>
      <c r="E20" s="64">
        <f t="shared" ref="E20:F20" si="7">SUM(E16:E18)</f>
        <v>740</v>
      </c>
      <c r="F20" s="64">
        <f t="shared" si="7"/>
        <v>280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6">
        <f>SUM(AL16:AL19)</f>
        <v>0</v>
      </c>
      <c r="AM20" s="33">
        <f t="shared" ref="AM20:AS20" si="8">SUM(AM16:AM18)</f>
        <v>0</v>
      </c>
      <c r="AN20" s="33">
        <f t="shared" si="8"/>
        <v>0</v>
      </c>
      <c r="AO20" s="33">
        <f t="shared" si="8"/>
        <v>0</v>
      </c>
      <c r="AP20" s="33">
        <f t="shared" si="8"/>
        <v>0</v>
      </c>
      <c r="AQ20" s="33">
        <f t="shared" si="8"/>
        <v>0</v>
      </c>
      <c r="AR20" s="33">
        <f t="shared" si="8"/>
        <v>0</v>
      </c>
      <c r="AS20" s="34">
        <f t="shared" si="8"/>
        <v>0</v>
      </c>
    </row>
    <row r="21" spans="1:65" ht="15.75" customHeight="1">
      <c r="A21" s="67">
        <v>4</v>
      </c>
      <c r="B21" s="68" t="s">
        <v>24</v>
      </c>
      <c r="C21" s="69">
        <v>1</v>
      </c>
      <c r="D21" s="70" t="s">
        <v>25</v>
      </c>
      <c r="E21" s="71">
        <v>79</v>
      </c>
      <c r="F21" s="71">
        <v>24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>
        <v>1</v>
      </c>
      <c r="AA21" s="67"/>
      <c r="AB21" s="67"/>
      <c r="AC21" s="67">
        <v>1</v>
      </c>
      <c r="AD21" s="67">
        <v>1</v>
      </c>
      <c r="AE21" s="67"/>
      <c r="AF21" s="67">
        <v>1</v>
      </c>
      <c r="AG21" s="67"/>
      <c r="AH21" s="67">
        <v>1</v>
      </c>
      <c r="AI21" s="67"/>
      <c r="AJ21" s="67"/>
      <c r="AK21" s="67"/>
      <c r="AL21" s="72">
        <f t="shared" ref="AL21:AL23" si="9">SUM(G21:AK21)</f>
        <v>5</v>
      </c>
      <c r="AM21" s="73"/>
      <c r="AN21" s="73"/>
      <c r="AO21" s="73"/>
      <c r="AP21" s="73"/>
      <c r="AQ21" s="73"/>
      <c r="AR21" s="73"/>
      <c r="AS21" s="74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</row>
    <row r="22" spans="1:65" ht="15.75" customHeight="1">
      <c r="A22" s="76"/>
      <c r="B22" s="77"/>
      <c r="C22" s="78"/>
      <c r="D22" s="79"/>
      <c r="E22" s="80"/>
      <c r="F22" s="80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17">
        <f t="shared" si="9"/>
        <v>0</v>
      </c>
      <c r="AM22" s="73"/>
      <c r="AN22" s="73"/>
      <c r="AO22" s="73"/>
      <c r="AP22" s="73"/>
      <c r="AQ22" s="73"/>
      <c r="AR22" s="73"/>
      <c r="AS22" s="74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</row>
    <row r="23" spans="1:65" ht="15.75" customHeight="1">
      <c r="A23" s="81"/>
      <c r="B23" s="82"/>
      <c r="C23" s="78"/>
      <c r="D23" s="83"/>
      <c r="E23" s="84"/>
      <c r="F23" s="84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26">
        <f t="shared" si="9"/>
        <v>0</v>
      </c>
      <c r="AM23" s="73"/>
      <c r="AN23" s="73"/>
      <c r="AO23" s="73"/>
      <c r="AP23" s="73"/>
      <c r="AQ23" s="73"/>
      <c r="AR23" s="73"/>
      <c r="AS23" s="74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</row>
    <row r="24" spans="1:65" ht="15.75" customHeight="1">
      <c r="A24" s="85"/>
      <c r="B24" s="86"/>
      <c r="C24" s="295" t="s">
        <v>16</v>
      </c>
      <c r="D24" s="292"/>
      <c r="E24" s="87">
        <f t="shared" ref="E24:F24" si="10">SUM(E21:E23)</f>
        <v>79</v>
      </c>
      <c r="F24" s="87">
        <f t="shared" si="10"/>
        <v>24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9">
        <f>SUM(AL21:AL23)</f>
        <v>5</v>
      </c>
      <c r="AM24" s="73"/>
      <c r="AN24" s="73"/>
      <c r="AO24" s="73"/>
      <c r="AP24" s="73"/>
      <c r="AQ24" s="73"/>
      <c r="AR24" s="73"/>
      <c r="AS24" s="74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</row>
    <row r="25" spans="1:65" ht="15.75" customHeight="1">
      <c r="A25" s="93"/>
      <c r="B25" s="94"/>
      <c r="C25" s="95"/>
      <c r="D25" s="96"/>
      <c r="E25" s="97"/>
      <c r="F25" s="97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100"/>
      <c r="AN25" s="100"/>
      <c r="AO25" s="100"/>
      <c r="AP25" s="100"/>
      <c r="AQ25" s="100"/>
      <c r="AR25" s="100"/>
      <c r="AS25" s="100"/>
    </row>
    <row r="26" spans="1:65" ht="15.75" customHeight="1">
      <c r="A26" s="93"/>
      <c r="B26" s="94"/>
      <c r="C26" s="95"/>
      <c r="D26" s="96"/>
      <c r="E26" s="97"/>
      <c r="F26" s="97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9"/>
      <c r="AM26" s="100"/>
      <c r="AN26" s="100"/>
      <c r="AO26" s="100"/>
      <c r="AP26" s="100"/>
      <c r="AQ26" s="100"/>
      <c r="AR26" s="100"/>
      <c r="AS26" s="100"/>
    </row>
    <row r="27" spans="1:65" ht="21.75" customHeight="1">
      <c r="A27" s="296" t="s">
        <v>21</v>
      </c>
      <c r="B27" s="297"/>
      <c r="C27" s="101"/>
      <c r="D27" s="102"/>
      <c r="E27" s="103">
        <f t="shared" ref="E27:F27" si="11">E10+E15+E20+E24</f>
        <v>8344</v>
      </c>
      <c r="F27" s="103">
        <f t="shared" si="11"/>
        <v>2764</v>
      </c>
      <c r="G27" s="103">
        <f t="shared" ref="G27:AK27" si="12">G10+G15+G20</f>
        <v>0</v>
      </c>
      <c r="H27" s="103">
        <f t="shared" si="12"/>
        <v>0</v>
      </c>
      <c r="I27" s="103">
        <f t="shared" si="12"/>
        <v>0</v>
      </c>
      <c r="J27" s="103">
        <f t="shared" si="12"/>
        <v>0</v>
      </c>
      <c r="K27" s="103">
        <f t="shared" si="12"/>
        <v>0</v>
      </c>
      <c r="L27" s="103">
        <f t="shared" si="12"/>
        <v>0</v>
      </c>
      <c r="M27" s="103">
        <f t="shared" si="12"/>
        <v>0</v>
      </c>
      <c r="N27" s="103">
        <f t="shared" si="12"/>
        <v>0</v>
      </c>
      <c r="O27" s="103">
        <f t="shared" si="12"/>
        <v>0</v>
      </c>
      <c r="P27" s="103">
        <f t="shared" si="12"/>
        <v>0</v>
      </c>
      <c r="Q27" s="103">
        <f t="shared" si="12"/>
        <v>0</v>
      </c>
      <c r="R27" s="103">
        <f t="shared" si="12"/>
        <v>0</v>
      </c>
      <c r="S27" s="103">
        <f t="shared" si="12"/>
        <v>0</v>
      </c>
      <c r="T27" s="103">
        <f t="shared" si="12"/>
        <v>0</v>
      </c>
      <c r="U27" s="103">
        <f t="shared" si="12"/>
        <v>0</v>
      </c>
      <c r="V27" s="103">
        <f t="shared" si="12"/>
        <v>0</v>
      </c>
      <c r="W27" s="103">
        <f t="shared" si="12"/>
        <v>0</v>
      </c>
      <c r="X27" s="103">
        <f t="shared" si="12"/>
        <v>0</v>
      </c>
      <c r="Y27" s="103">
        <f t="shared" si="12"/>
        <v>0</v>
      </c>
      <c r="Z27" s="103">
        <f t="shared" si="12"/>
        <v>0</v>
      </c>
      <c r="AA27" s="103">
        <f t="shared" si="12"/>
        <v>0</v>
      </c>
      <c r="AB27" s="103">
        <f t="shared" si="12"/>
        <v>0</v>
      </c>
      <c r="AC27" s="103">
        <f t="shared" si="12"/>
        <v>0</v>
      </c>
      <c r="AD27" s="103">
        <f t="shared" si="12"/>
        <v>0</v>
      </c>
      <c r="AE27" s="103">
        <f t="shared" si="12"/>
        <v>0</v>
      </c>
      <c r="AF27" s="103">
        <f t="shared" si="12"/>
        <v>0</v>
      </c>
      <c r="AG27" s="103">
        <f t="shared" si="12"/>
        <v>0</v>
      </c>
      <c r="AH27" s="103">
        <f t="shared" si="12"/>
        <v>0</v>
      </c>
      <c r="AI27" s="103">
        <f t="shared" si="12"/>
        <v>0</v>
      </c>
      <c r="AJ27" s="103">
        <f t="shared" si="12"/>
        <v>0</v>
      </c>
      <c r="AK27" s="103">
        <f t="shared" si="12"/>
        <v>0</v>
      </c>
      <c r="AL27" s="103">
        <f>SUM(AL10,AL15,AL20,AL24)</f>
        <v>7</v>
      </c>
      <c r="AM27" s="103">
        <f t="shared" ref="AM27:AS27" si="13">AM10+AM15+AM20</f>
        <v>0</v>
      </c>
      <c r="AN27" s="103">
        <f t="shared" si="13"/>
        <v>0</v>
      </c>
      <c r="AO27" s="103">
        <f t="shared" si="13"/>
        <v>0</v>
      </c>
      <c r="AP27" s="103">
        <f t="shared" si="13"/>
        <v>0</v>
      </c>
      <c r="AQ27" s="103">
        <f t="shared" si="13"/>
        <v>0</v>
      </c>
      <c r="AR27" s="103">
        <f t="shared" si="13"/>
        <v>0</v>
      </c>
      <c r="AS27" s="103">
        <f t="shared" si="13"/>
        <v>0</v>
      </c>
    </row>
    <row r="28" spans="1:65" ht="16.5" customHeight="1">
      <c r="A28" s="104"/>
      <c r="C28" s="105"/>
      <c r="D28" s="106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7"/>
      <c r="AM28" s="108"/>
      <c r="AN28" s="108"/>
      <c r="AO28" s="105"/>
      <c r="AP28" s="105"/>
      <c r="AQ28" s="105"/>
      <c r="AR28" s="105"/>
      <c r="AS28" s="105"/>
      <c r="AT28" s="109"/>
    </row>
    <row r="29" spans="1:65" ht="21" customHeight="1">
      <c r="A29" s="298"/>
      <c r="B29" s="299"/>
      <c r="C29" s="111"/>
      <c r="D29" s="110"/>
      <c r="E29" s="111"/>
      <c r="F29" s="112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4"/>
      <c r="AM29" s="115"/>
      <c r="AN29" s="115"/>
      <c r="AO29" s="116"/>
      <c r="AP29" s="116"/>
      <c r="AQ29" s="116"/>
      <c r="AR29" s="116"/>
      <c r="AS29" s="116"/>
      <c r="AV29" s="112"/>
      <c r="AW29" s="116"/>
      <c r="AX29" s="116"/>
      <c r="AY29" s="116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</row>
    <row r="30" spans="1:65" ht="12" customHeight="1">
      <c r="A30" s="299"/>
      <c r="B30" s="299"/>
      <c r="C30" s="117"/>
      <c r="D30" s="118"/>
      <c r="E30" s="112"/>
      <c r="F30" s="112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9"/>
      <c r="AN30" s="119"/>
      <c r="AO30" s="119"/>
      <c r="AP30" s="119"/>
      <c r="AQ30" s="119"/>
      <c r="AR30" s="119"/>
      <c r="AS30" s="119"/>
      <c r="AV30" s="112"/>
      <c r="AW30" s="116"/>
      <c r="AX30" s="116"/>
      <c r="AY30" s="116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</row>
    <row r="31" spans="1:65" ht="12" customHeight="1">
      <c r="A31" s="299"/>
      <c r="B31" s="299"/>
      <c r="C31" s="117"/>
      <c r="D31" s="118"/>
      <c r="E31" s="117"/>
      <c r="F31" s="112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9"/>
      <c r="AN31" s="119"/>
      <c r="AO31" s="119"/>
      <c r="AP31" s="119"/>
      <c r="AQ31" s="119"/>
      <c r="AR31" s="119"/>
      <c r="AS31" s="119"/>
      <c r="AV31" s="112"/>
      <c r="AW31" s="116"/>
      <c r="AX31" s="116"/>
      <c r="AY31" s="116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</row>
    <row r="32" spans="1:65" ht="12" customHeight="1">
      <c r="A32" s="299"/>
      <c r="B32" s="299"/>
      <c r="C32" s="116"/>
      <c r="D32" s="120"/>
      <c r="E32" s="121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9"/>
      <c r="AN32" s="119"/>
      <c r="AO32" s="119"/>
      <c r="AP32" s="119"/>
      <c r="AQ32" s="119"/>
      <c r="AR32" s="119"/>
      <c r="AS32" s="119"/>
      <c r="AW32" s="116"/>
      <c r="AX32" s="116"/>
      <c r="AY32" s="116"/>
    </row>
    <row r="33" spans="1:51" ht="12" customHeight="1">
      <c r="A33" s="299"/>
      <c r="B33" s="299"/>
      <c r="C33" s="116"/>
      <c r="D33" s="120"/>
      <c r="E33" s="121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9"/>
      <c r="AN33" s="119"/>
      <c r="AO33" s="119"/>
      <c r="AP33" s="119"/>
      <c r="AQ33" s="119"/>
      <c r="AR33" s="119"/>
      <c r="AS33" s="119"/>
      <c r="AW33" s="116"/>
      <c r="AX33" s="116"/>
      <c r="AY33" s="116"/>
    </row>
    <row r="34" spans="1:51" ht="12" customHeight="1">
      <c r="A34" s="299"/>
      <c r="B34" s="299"/>
      <c r="C34" s="121"/>
      <c r="D34" s="120"/>
      <c r="E34" s="121"/>
      <c r="F34" s="116"/>
      <c r="AM34" s="119"/>
      <c r="AN34" s="119"/>
      <c r="AO34" s="119"/>
      <c r="AP34" s="119"/>
      <c r="AQ34" s="119"/>
      <c r="AR34" s="119"/>
      <c r="AS34" s="119"/>
      <c r="AW34" s="116"/>
      <c r="AX34" s="116"/>
      <c r="AY34" s="116"/>
    </row>
    <row r="35" spans="1:51" ht="12" customHeight="1">
      <c r="A35" s="110"/>
      <c r="B35" s="110"/>
      <c r="C35" s="121"/>
      <c r="D35" s="120"/>
      <c r="E35" s="121"/>
      <c r="F35" s="116"/>
      <c r="AM35" s="119"/>
      <c r="AN35" s="119"/>
      <c r="AO35" s="119"/>
      <c r="AP35" s="119"/>
      <c r="AQ35" s="119"/>
      <c r="AR35" s="119"/>
      <c r="AS35" s="119"/>
      <c r="AW35" s="116"/>
      <c r="AX35" s="116"/>
      <c r="AY35" s="116"/>
    </row>
    <row r="36" spans="1:51" ht="13.5" customHeight="1">
      <c r="A36" s="110"/>
      <c r="B36" s="110"/>
      <c r="C36" s="121"/>
      <c r="D36" s="120"/>
      <c r="E36" s="121"/>
      <c r="F36" s="116"/>
      <c r="AM36" s="119"/>
      <c r="AN36" s="119"/>
      <c r="AO36" s="119"/>
      <c r="AP36" s="119"/>
      <c r="AQ36" s="119"/>
      <c r="AR36" s="119"/>
      <c r="AS36" s="119"/>
      <c r="AW36" s="116"/>
      <c r="AX36" s="116"/>
      <c r="AY36" s="116"/>
    </row>
    <row r="37" spans="1:51" ht="12.75" customHeight="1">
      <c r="A37" s="110"/>
      <c r="B37" s="110"/>
      <c r="C37" s="121"/>
      <c r="D37" s="120"/>
      <c r="E37" s="121"/>
      <c r="F37" s="116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19"/>
      <c r="AN37" s="119"/>
      <c r="AO37" s="119"/>
      <c r="AP37" s="119"/>
      <c r="AQ37" s="119"/>
      <c r="AR37" s="119"/>
      <c r="AS37" s="119"/>
      <c r="AW37" s="116"/>
      <c r="AX37" s="116"/>
      <c r="AY37" s="116"/>
    </row>
    <row r="38" spans="1:51" ht="12.75" customHeight="1">
      <c r="A38" s="110"/>
      <c r="B38" s="110"/>
      <c r="C38" s="121"/>
      <c r="D38" s="120"/>
      <c r="E38" s="121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9"/>
      <c r="AN38" s="119"/>
      <c r="AO38" s="119"/>
      <c r="AP38" s="119"/>
      <c r="AQ38" s="119"/>
      <c r="AR38" s="119"/>
      <c r="AS38" s="119"/>
      <c r="AW38" s="116"/>
      <c r="AX38" s="116"/>
      <c r="AY38" s="116"/>
    </row>
    <row r="39" spans="1:51" ht="13.5" customHeight="1">
      <c r="B39" s="120"/>
      <c r="C39" s="121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2"/>
      <c r="AN39" s="112"/>
      <c r="AO39" s="112"/>
      <c r="AP39" s="112"/>
      <c r="AQ39" s="112"/>
      <c r="AR39" s="112"/>
      <c r="AS39" s="112"/>
      <c r="AW39" s="116"/>
      <c r="AX39" s="116"/>
      <c r="AY39" s="116"/>
    </row>
    <row r="40" spans="1:51" ht="13.5" customHeight="1">
      <c r="B40" s="120"/>
      <c r="C40" s="121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23"/>
      <c r="AM40" s="112"/>
      <c r="AN40" s="112"/>
      <c r="AO40" s="112"/>
      <c r="AP40" s="112"/>
      <c r="AQ40" s="112"/>
      <c r="AR40" s="112"/>
      <c r="AS40" s="112"/>
      <c r="AW40" s="116"/>
      <c r="AX40" s="116"/>
      <c r="AY40" s="116"/>
    </row>
    <row r="41" spans="1:51" ht="12.75" customHeight="1">
      <c r="B41" s="120"/>
      <c r="C41" s="121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24"/>
      <c r="AM41" s="125"/>
      <c r="AN41" s="125"/>
      <c r="AO41" s="125"/>
      <c r="AP41" s="125"/>
      <c r="AQ41" s="125"/>
      <c r="AR41" s="125"/>
      <c r="AS41" s="125"/>
      <c r="AT41" s="126"/>
      <c r="AU41" s="126"/>
      <c r="AW41" s="122"/>
      <c r="AX41" s="122"/>
      <c r="AY41" s="122"/>
    </row>
    <row r="42" spans="1:51" ht="12.75" customHeight="1">
      <c r="B42" s="120"/>
      <c r="C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27"/>
      <c r="AM42" s="119"/>
      <c r="AN42" s="119"/>
      <c r="AO42" s="119"/>
      <c r="AP42" s="119"/>
      <c r="AQ42" s="119"/>
      <c r="AR42" s="119"/>
      <c r="AS42" s="119"/>
      <c r="AW42" s="116"/>
      <c r="AX42" s="116"/>
      <c r="AY42" s="116"/>
    </row>
    <row r="43" spans="1:51" ht="15.75" customHeight="1">
      <c r="C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28"/>
      <c r="AM43" s="116"/>
      <c r="AN43" s="116"/>
      <c r="AO43" s="116"/>
      <c r="AP43" s="116"/>
      <c r="AQ43" s="116"/>
      <c r="AR43" s="116"/>
      <c r="AS43" s="116"/>
    </row>
    <row r="44" spans="1:51" ht="15.75" customHeight="1">
      <c r="C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28"/>
      <c r="AM44" s="116"/>
      <c r="AN44" s="116"/>
      <c r="AO44" s="116"/>
      <c r="AP44" s="116"/>
      <c r="AQ44" s="116"/>
      <c r="AR44" s="116"/>
      <c r="AS44" s="116"/>
    </row>
    <row r="45" spans="1:51" ht="15.75" customHeight="1">
      <c r="C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28"/>
      <c r="AM45" s="116"/>
      <c r="AN45" s="116"/>
      <c r="AO45" s="116"/>
      <c r="AP45" s="116"/>
      <c r="AQ45" s="116"/>
      <c r="AR45" s="116"/>
      <c r="AS45" s="116"/>
    </row>
    <row r="46" spans="1:51" ht="15.75" customHeight="1">
      <c r="C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28"/>
      <c r="AM46" s="116"/>
      <c r="AN46" s="116"/>
      <c r="AO46" s="116"/>
      <c r="AP46" s="116"/>
      <c r="AQ46" s="116"/>
      <c r="AR46" s="116"/>
      <c r="AS46" s="116"/>
    </row>
    <row r="47" spans="1:51" ht="15.75" customHeight="1">
      <c r="C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28"/>
      <c r="AM47" s="116"/>
      <c r="AN47" s="116"/>
      <c r="AO47" s="116"/>
      <c r="AP47" s="116"/>
      <c r="AQ47" s="116"/>
      <c r="AR47" s="116"/>
      <c r="AS47" s="116"/>
    </row>
    <row r="48" spans="1:51" ht="15.75" customHeight="1">
      <c r="C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28"/>
      <c r="AM48" s="116"/>
      <c r="AN48" s="116"/>
      <c r="AO48" s="116"/>
      <c r="AP48" s="116"/>
      <c r="AQ48" s="116"/>
      <c r="AR48" s="116"/>
      <c r="AS48" s="116"/>
    </row>
    <row r="49" spans="3:45" ht="15.75" customHeight="1">
      <c r="C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28"/>
      <c r="AM49" s="116"/>
      <c r="AN49" s="116"/>
      <c r="AO49" s="116"/>
      <c r="AP49" s="116"/>
      <c r="AQ49" s="116"/>
      <c r="AR49" s="116"/>
      <c r="AS49" s="116"/>
    </row>
    <row r="50" spans="3:45" ht="15.75" customHeight="1">
      <c r="C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28"/>
      <c r="AM50" s="116"/>
      <c r="AN50" s="116"/>
      <c r="AO50" s="116"/>
      <c r="AP50" s="116"/>
      <c r="AQ50" s="116"/>
      <c r="AR50" s="116"/>
      <c r="AS50" s="116"/>
    </row>
    <row r="51" spans="3:45" ht="15.75" customHeight="1">
      <c r="C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28"/>
      <c r="AM51" s="116"/>
      <c r="AN51" s="116"/>
      <c r="AO51" s="116"/>
      <c r="AP51" s="116"/>
      <c r="AQ51" s="116"/>
      <c r="AR51" s="116"/>
      <c r="AS51" s="116"/>
    </row>
    <row r="52" spans="3:45" ht="15.75" customHeight="1">
      <c r="C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28"/>
      <c r="AM52" s="116"/>
      <c r="AN52" s="116"/>
      <c r="AO52" s="116"/>
      <c r="AP52" s="116"/>
      <c r="AQ52" s="116"/>
      <c r="AR52" s="116"/>
      <c r="AS52" s="116"/>
    </row>
    <row r="53" spans="3:45" ht="15.75" customHeight="1">
      <c r="C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28"/>
      <c r="AM53" s="116"/>
      <c r="AN53" s="116"/>
      <c r="AO53" s="116"/>
      <c r="AP53" s="116"/>
      <c r="AQ53" s="116"/>
      <c r="AR53" s="116"/>
      <c r="AS53" s="116"/>
    </row>
    <row r="54" spans="3:45" ht="15.75" customHeight="1">
      <c r="C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28"/>
      <c r="AM54" s="116"/>
      <c r="AN54" s="116"/>
      <c r="AO54" s="116"/>
      <c r="AP54" s="116"/>
      <c r="AQ54" s="116"/>
      <c r="AR54" s="116"/>
      <c r="AS54" s="116"/>
    </row>
    <row r="55" spans="3:45" ht="15.75" customHeight="1">
      <c r="C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28"/>
      <c r="AM55" s="116"/>
      <c r="AN55" s="116"/>
      <c r="AO55" s="116"/>
      <c r="AP55" s="116"/>
      <c r="AQ55" s="116"/>
      <c r="AR55" s="116"/>
      <c r="AS55" s="116"/>
    </row>
    <row r="56" spans="3:45" ht="15.75" customHeight="1">
      <c r="C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28"/>
      <c r="AM56" s="116"/>
      <c r="AN56" s="116"/>
      <c r="AO56" s="116"/>
      <c r="AP56" s="116"/>
      <c r="AQ56" s="116"/>
      <c r="AR56" s="116"/>
      <c r="AS56" s="116"/>
    </row>
    <row r="57" spans="3:45" ht="15.75" customHeight="1">
      <c r="C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28"/>
      <c r="AM57" s="116"/>
      <c r="AN57" s="116"/>
      <c r="AO57" s="116"/>
      <c r="AP57" s="116"/>
      <c r="AQ57" s="116"/>
      <c r="AR57" s="116"/>
      <c r="AS57" s="116"/>
    </row>
    <row r="58" spans="3:45" ht="15.75" customHeight="1">
      <c r="C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28"/>
      <c r="AM58" s="116"/>
      <c r="AN58" s="116"/>
      <c r="AO58" s="116"/>
      <c r="AP58" s="116"/>
      <c r="AQ58" s="116"/>
      <c r="AR58" s="116"/>
      <c r="AS58" s="116"/>
    </row>
    <row r="59" spans="3:45" ht="15.75" customHeight="1">
      <c r="C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28"/>
      <c r="AM59" s="116"/>
      <c r="AN59" s="116"/>
      <c r="AO59" s="116"/>
      <c r="AP59" s="116"/>
      <c r="AQ59" s="116"/>
      <c r="AR59" s="116"/>
      <c r="AS59" s="116"/>
    </row>
    <row r="60" spans="3:45" ht="15.75" customHeight="1">
      <c r="C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28"/>
      <c r="AM60" s="116"/>
      <c r="AN60" s="116"/>
      <c r="AO60" s="116"/>
      <c r="AP60" s="116"/>
      <c r="AQ60" s="116"/>
      <c r="AR60" s="116"/>
      <c r="AS60" s="116"/>
    </row>
    <row r="61" spans="3:45" ht="15.75" customHeight="1">
      <c r="C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28"/>
      <c r="AM61" s="116"/>
      <c r="AN61" s="116"/>
      <c r="AO61" s="116"/>
      <c r="AP61" s="116"/>
      <c r="AQ61" s="116"/>
      <c r="AR61" s="116"/>
      <c r="AS61" s="116"/>
    </row>
    <row r="62" spans="3:45" ht="15.75" customHeight="1">
      <c r="C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28"/>
      <c r="AM62" s="116"/>
      <c r="AN62" s="116"/>
      <c r="AO62" s="116"/>
      <c r="AP62" s="116"/>
      <c r="AQ62" s="116"/>
      <c r="AR62" s="116"/>
      <c r="AS62" s="116"/>
    </row>
    <row r="63" spans="3:45" ht="15.75" customHeight="1">
      <c r="C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28"/>
      <c r="AM63" s="116"/>
      <c r="AN63" s="116"/>
      <c r="AO63" s="116"/>
      <c r="AP63" s="116"/>
      <c r="AQ63" s="116"/>
      <c r="AR63" s="116"/>
      <c r="AS63" s="116"/>
    </row>
    <row r="64" spans="3:45" ht="15.75" customHeight="1">
      <c r="C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28"/>
      <c r="AM64" s="116"/>
      <c r="AN64" s="116"/>
      <c r="AO64" s="116"/>
      <c r="AP64" s="116"/>
      <c r="AQ64" s="116"/>
      <c r="AR64" s="116"/>
      <c r="AS64" s="116"/>
    </row>
    <row r="65" spans="3:45" ht="15.75" customHeight="1">
      <c r="C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28"/>
      <c r="AM65" s="116"/>
      <c r="AN65" s="116"/>
      <c r="AO65" s="116"/>
      <c r="AP65" s="116"/>
      <c r="AQ65" s="116"/>
      <c r="AR65" s="116"/>
      <c r="AS65" s="116"/>
    </row>
    <row r="66" spans="3:45" ht="15.75" customHeight="1">
      <c r="C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28"/>
      <c r="AM66" s="116"/>
      <c r="AN66" s="116"/>
      <c r="AO66" s="116"/>
      <c r="AP66" s="116"/>
      <c r="AQ66" s="116"/>
      <c r="AR66" s="116"/>
      <c r="AS66" s="116"/>
    </row>
    <row r="67" spans="3:45" ht="15.75" customHeight="1">
      <c r="C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28"/>
      <c r="AM67" s="116"/>
      <c r="AN67" s="116"/>
      <c r="AO67" s="116"/>
      <c r="AP67" s="116"/>
      <c r="AQ67" s="116"/>
      <c r="AR67" s="116"/>
      <c r="AS67" s="116"/>
    </row>
    <row r="68" spans="3:45" ht="15.75" customHeight="1">
      <c r="C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28"/>
      <c r="AM68" s="116"/>
      <c r="AN68" s="116"/>
      <c r="AO68" s="116"/>
      <c r="AP68" s="116"/>
      <c r="AQ68" s="116"/>
      <c r="AR68" s="116"/>
      <c r="AS68" s="116"/>
    </row>
    <row r="69" spans="3:45" ht="15.75" customHeight="1">
      <c r="C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28"/>
      <c r="AM69" s="116"/>
      <c r="AN69" s="116"/>
      <c r="AO69" s="116"/>
      <c r="AP69" s="116"/>
      <c r="AQ69" s="116"/>
      <c r="AR69" s="116"/>
      <c r="AS69" s="116"/>
    </row>
    <row r="70" spans="3:45" ht="15.75" customHeight="1">
      <c r="C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28"/>
      <c r="AM70" s="116"/>
      <c r="AN70" s="116"/>
      <c r="AO70" s="116"/>
      <c r="AP70" s="116"/>
      <c r="AQ70" s="116"/>
      <c r="AR70" s="116"/>
      <c r="AS70" s="116"/>
    </row>
    <row r="71" spans="3:45" ht="15.75" customHeight="1">
      <c r="C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28"/>
      <c r="AM71" s="116"/>
      <c r="AN71" s="116"/>
      <c r="AO71" s="116"/>
      <c r="AP71" s="116"/>
      <c r="AQ71" s="116"/>
      <c r="AR71" s="116"/>
      <c r="AS71" s="116"/>
    </row>
    <row r="72" spans="3:45" ht="15.75" customHeight="1">
      <c r="C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28"/>
      <c r="AM72" s="116"/>
      <c r="AN72" s="116"/>
      <c r="AO72" s="116"/>
      <c r="AP72" s="116"/>
      <c r="AQ72" s="116"/>
      <c r="AR72" s="116"/>
      <c r="AS72" s="116"/>
    </row>
    <row r="73" spans="3:45" ht="15.75" customHeight="1">
      <c r="C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28"/>
      <c r="AM73" s="116"/>
      <c r="AN73" s="116"/>
      <c r="AO73" s="116"/>
      <c r="AP73" s="116"/>
      <c r="AQ73" s="116"/>
      <c r="AR73" s="116"/>
      <c r="AS73" s="116"/>
    </row>
    <row r="74" spans="3:45" ht="15.75" customHeight="1">
      <c r="C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28"/>
      <c r="AM74" s="116"/>
      <c r="AN74" s="116"/>
      <c r="AO74" s="116"/>
      <c r="AP74" s="116"/>
      <c r="AQ74" s="116"/>
      <c r="AR74" s="116"/>
      <c r="AS74" s="116"/>
    </row>
    <row r="75" spans="3:45" ht="15.75" customHeight="1">
      <c r="C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28"/>
      <c r="AM75" s="116"/>
      <c r="AN75" s="116"/>
      <c r="AO75" s="116"/>
      <c r="AP75" s="116"/>
      <c r="AQ75" s="116"/>
      <c r="AR75" s="116"/>
      <c r="AS75" s="116"/>
    </row>
    <row r="76" spans="3:45" ht="15.75" customHeight="1">
      <c r="C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28"/>
      <c r="AM76" s="116"/>
      <c r="AN76" s="116"/>
      <c r="AO76" s="116"/>
      <c r="AP76" s="116"/>
      <c r="AQ76" s="116"/>
      <c r="AR76" s="116"/>
      <c r="AS76" s="116"/>
    </row>
    <row r="77" spans="3:45" ht="15.75" customHeight="1">
      <c r="C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28"/>
      <c r="AM77" s="116"/>
      <c r="AN77" s="116"/>
      <c r="AO77" s="116"/>
      <c r="AP77" s="116"/>
      <c r="AQ77" s="116"/>
      <c r="AR77" s="116"/>
      <c r="AS77" s="116"/>
    </row>
    <row r="78" spans="3:45" ht="15.75" customHeight="1">
      <c r="C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28"/>
      <c r="AM78" s="116"/>
      <c r="AN78" s="116"/>
      <c r="AO78" s="116"/>
      <c r="AP78" s="116"/>
      <c r="AQ78" s="116"/>
      <c r="AR78" s="116"/>
      <c r="AS78" s="116"/>
    </row>
    <row r="79" spans="3:45" ht="15.75" customHeight="1">
      <c r="C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28"/>
      <c r="AM79" s="116"/>
      <c r="AN79" s="116"/>
      <c r="AO79" s="116"/>
      <c r="AP79" s="116"/>
      <c r="AQ79" s="116"/>
      <c r="AR79" s="116"/>
      <c r="AS79" s="116"/>
    </row>
    <row r="80" spans="3:45" ht="15.75" customHeight="1">
      <c r="C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28"/>
      <c r="AM80" s="116"/>
      <c r="AN80" s="116"/>
      <c r="AO80" s="116"/>
      <c r="AP80" s="116"/>
      <c r="AQ80" s="116"/>
      <c r="AR80" s="116"/>
      <c r="AS80" s="116"/>
    </row>
    <row r="81" spans="3:45" ht="15.75" customHeight="1">
      <c r="C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28"/>
      <c r="AM81" s="116"/>
      <c r="AN81" s="116"/>
      <c r="AO81" s="116"/>
      <c r="AP81" s="116"/>
      <c r="AQ81" s="116"/>
      <c r="AR81" s="116"/>
      <c r="AS81" s="116"/>
    </row>
    <row r="82" spans="3:45" ht="15.75" customHeight="1">
      <c r="C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28"/>
      <c r="AM82" s="116"/>
      <c r="AN82" s="116"/>
      <c r="AO82" s="116"/>
      <c r="AP82" s="116"/>
      <c r="AQ82" s="116"/>
      <c r="AR82" s="116"/>
      <c r="AS82" s="116"/>
    </row>
    <row r="83" spans="3:45" ht="15.75" customHeight="1">
      <c r="C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28"/>
      <c r="AM83" s="116"/>
      <c r="AN83" s="116"/>
      <c r="AO83" s="116"/>
      <c r="AP83" s="116"/>
      <c r="AQ83" s="116"/>
      <c r="AR83" s="116"/>
      <c r="AS83" s="116"/>
    </row>
    <row r="84" spans="3:45" ht="15.75" customHeight="1">
      <c r="C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28"/>
      <c r="AM84" s="116"/>
      <c r="AN84" s="116"/>
      <c r="AO84" s="116"/>
      <c r="AP84" s="116"/>
      <c r="AQ84" s="116"/>
      <c r="AR84" s="116"/>
      <c r="AS84" s="116"/>
    </row>
    <row r="85" spans="3:45" ht="15.75" customHeight="1">
      <c r="C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28"/>
      <c r="AM85" s="116"/>
      <c r="AN85" s="116"/>
      <c r="AO85" s="116"/>
      <c r="AP85" s="116"/>
      <c r="AQ85" s="116"/>
      <c r="AR85" s="116"/>
      <c r="AS85" s="116"/>
    </row>
    <row r="86" spans="3:45" ht="15.75" customHeight="1">
      <c r="C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28"/>
      <c r="AM86" s="116"/>
      <c r="AN86" s="116"/>
      <c r="AO86" s="116"/>
      <c r="AP86" s="116"/>
      <c r="AQ86" s="116"/>
      <c r="AR86" s="116"/>
      <c r="AS86" s="116"/>
    </row>
    <row r="87" spans="3:45" ht="15.75" customHeight="1">
      <c r="C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28"/>
      <c r="AM87" s="116"/>
      <c r="AN87" s="116"/>
      <c r="AO87" s="116"/>
      <c r="AP87" s="116"/>
      <c r="AQ87" s="116"/>
      <c r="AR87" s="116"/>
      <c r="AS87" s="116"/>
    </row>
    <row r="88" spans="3:45" ht="15.75" customHeight="1">
      <c r="C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28"/>
      <c r="AM88" s="116"/>
      <c r="AN88" s="116"/>
      <c r="AO88" s="116"/>
      <c r="AP88" s="116"/>
      <c r="AQ88" s="116"/>
      <c r="AR88" s="116"/>
      <c r="AS88" s="116"/>
    </row>
    <row r="89" spans="3:45" ht="15.75" customHeight="1">
      <c r="C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28"/>
      <c r="AM89" s="116"/>
      <c r="AN89" s="116"/>
      <c r="AO89" s="116"/>
      <c r="AP89" s="116"/>
      <c r="AQ89" s="116"/>
      <c r="AR89" s="116"/>
      <c r="AS89" s="116"/>
    </row>
    <row r="90" spans="3:45" ht="15.75" customHeight="1">
      <c r="C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28"/>
      <c r="AM90" s="116"/>
      <c r="AN90" s="116"/>
      <c r="AO90" s="116"/>
      <c r="AP90" s="116"/>
      <c r="AQ90" s="116"/>
      <c r="AR90" s="116"/>
      <c r="AS90" s="116"/>
    </row>
    <row r="91" spans="3:45" ht="15.75" customHeight="1">
      <c r="C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28"/>
      <c r="AM91" s="116"/>
      <c r="AN91" s="116"/>
      <c r="AO91" s="116"/>
      <c r="AP91" s="116"/>
      <c r="AQ91" s="116"/>
      <c r="AR91" s="116"/>
      <c r="AS91" s="116"/>
    </row>
    <row r="92" spans="3:45" ht="15.75" customHeight="1">
      <c r="C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28"/>
      <c r="AM92" s="116"/>
      <c r="AN92" s="116"/>
      <c r="AO92" s="116"/>
      <c r="AP92" s="116"/>
      <c r="AQ92" s="116"/>
      <c r="AR92" s="116"/>
      <c r="AS92" s="116"/>
    </row>
    <row r="93" spans="3:45" ht="15.75" customHeight="1">
      <c r="C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28"/>
      <c r="AM93" s="116"/>
      <c r="AN93" s="116"/>
      <c r="AO93" s="116"/>
      <c r="AP93" s="116"/>
      <c r="AQ93" s="116"/>
      <c r="AR93" s="116"/>
      <c r="AS93" s="116"/>
    </row>
    <row r="94" spans="3:45" ht="15.75" customHeight="1">
      <c r="C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28"/>
      <c r="AM94" s="116"/>
      <c r="AN94" s="116"/>
      <c r="AO94" s="116"/>
      <c r="AP94" s="116"/>
      <c r="AQ94" s="116"/>
      <c r="AR94" s="116"/>
      <c r="AS94" s="116"/>
    </row>
    <row r="95" spans="3:45" ht="15.75" customHeight="1">
      <c r="C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28"/>
      <c r="AM95" s="116"/>
      <c r="AN95" s="116"/>
      <c r="AO95" s="116"/>
      <c r="AP95" s="116"/>
      <c r="AQ95" s="116"/>
      <c r="AR95" s="116"/>
      <c r="AS95" s="116"/>
    </row>
    <row r="96" spans="3:45" ht="15.75" customHeight="1">
      <c r="C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28"/>
      <c r="AM96" s="116"/>
      <c r="AN96" s="116"/>
      <c r="AO96" s="116"/>
      <c r="AP96" s="116"/>
      <c r="AQ96" s="116"/>
      <c r="AR96" s="116"/>
      <c r="AS96" s="116"/>
    </row>
    <row r="97" spans="3:45" ht="15.75" customHeight="1">
      <c r="C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28"/>
      <c r="AM97" s="116"/>
      <c r="AN97" s="116"/>
      <c r="AO97" s="116"/>
      <c r="AP97" s="116"/>
      <c r="AQ97" s="116"/>
      <c r="AR97" s="116"/>
      <c r="AS97" s="116"/>
    </row>
    <row r="98" spans="3:45" ht="15.75" customHeight="1">
      <c r="C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28"/>
      <c r="AM98" s="116"/>
      <c r="AN98" s="116"/>
      <c r="AO98" s="116"/>
      <c r="AP98" s="116"/>
      <c r="AQ98" s="116"/>
      <c r="AR98" s="116"/>
      <c r="AS98" s="116"/>
    </row>
    <row r="99" spans="3:45" ht="15.75" customHeight="1">
      <c r="C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28"/>
      <c r="AM99" s="116"/>
      <c r="AN99" s="116"/>
      <c r="AO99" s="116"/>
      <c r="AP99" s="116"/>
      <c r="AQ99" s="116"/>
      <c r="AR99" s="116"/>
      <c r="AS99" s="116"/>
    </row>
    <row r="100" spans="3:45" ht="15.75" customHeight="1">
      <c r="C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28"/>
      <c r="AM100" s="116"/>
      <c r="AN100" s="116"/>
      <c r="AO100" s="116"/>
      <c r="AP100" s="116"/>
      <c r="AQ100" s="116"/>
      <c r="AR100" s="116"/>
      <c r="AS100" s="116"/>
    </row>
    <row r="101" spans="3:45" ht="15.75" customHeight="1">
      <c r="C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28"/>
      <c r="AM101" s="116"/>
      <c r="AN101" s="116"/>
      <c r="AO101" s="116"/>
      <c r="AP101" s="116"/>
      <c r="AQ101" s="116"/>
      <c r="AR101" s="116"/>
      <c r="AS101" s="116"/>
    </row>
    <row r="102" spans="3:45" ht="15.75" customHeight="1">
      <c r="C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28"/>
      <c r="AM102" s="116"/>
      <c r="AN102" s="116"/>
      <c r="AO102" s="116"/>
      <c r="AP102" s="116"/>
      <c r="AQ102" s="116"/>
      <c r="AR102" s="116"/>
      <c r="AS102" s="116"/>
    </row>
    <row r="103" spans="3:45" ht="15.75" customHeight="1">
      <c r="C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28"/>
      <c r="AM103" s="116"/>
      <c r="AN103" s="116"/>
      <c r="AO103" s="116"/>
      <c r="AP103" s="116"/>
      <c r="AQ103" s="116"/>
      <c r="AR103" s="116"/>
      <c r="AS103" s="116"/>
    </row>
    <row r="104" spans="3:45" ht="15.75" customHeight="1">
      <c r="C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28"/>
      <c r="AM104" s="116"/>
      <c r="AN104" s="116"/>
      <c r="AO104" s="116"/>
      <c r="AP104" s="116"/>
      <c r="AQ104" s="116"/>
      <c r="AR104" s="116"/>
      <c r="AS104" s="116"/>
    </row>
    <row r="105" spans="3:45" ht="15.75" customHeight="1">
      <c r="C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28"/>
      <c r="AM105" s="116"/>
      <c r="AN105" s="116"/>
      <c r="AO105" s="116"/>
      <c r="AP105" s="116"/>
      <c r="AQ105" s="116"/>
      <c r="AR105" s="116"/>
      <c r="AS105" s="116"/>
    </row>
    <row r="106" spans="3:45" ht="15.75" customHeight="1">
      <c r="C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28"/>
      <c r="AM106" s="116"/>
      <c r="AN106" s="116"/>
      <c r="AO106" s="116"/>
      <c r="AP106" s="116"/>
      <c r="AQ106" s="116"/>
      <c r="AR106" s="116"/>
      <c r="AS106" s="116"/>
    </row>
    <row r="107" spans="3:45" ht="15.75" customHeight="1">
      <c r="C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28"/>
      <c r="AM107" s="116"/>
      <c r="AN107" s="116"/>
      <c r="AO107" s="116"/>
      <c r="AP107" s="116"/>
      <c r="AQ107" s="116"/>
      <c r="AR107" s="116"/>
      <c r="AS107" s="116"/>
    </row>
    <row r="108" spans="3:45" ht="15.75" customHeight="1">
      <c r="C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28"/>
      <c r="AM108" s="116"/>
      <c r="AN108" s="116"/>
      <c r="AO108" s="116"/>
      <c r="AP108" s="116"/>
      <c r="AQ108" s="116"/>
      <c r="AR108" s="116"/>
      <c r="AS108" s="116"/>
    </row>
    <row r="109" spans="3:45" ht="15.75" customHeight="1">
      <c r="C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28"/>
      <c r="AM109" s="116"/>
      <c r="AN109" s="116"/>
      <c r="AO109" s="116"/>
      <c r="AP109" s="116"/>
      <c r="AQ109" s="116"/>
      <c r="AR109" s="116"/>
      <c r="AS109" s="116"/>
    </row>
    <row r="110" spans="3:45" ht="15.75" customHeight="1">
      <c r="C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28"/>
      <c r="AM110" s="116"/>
      <c r="AN110" s="116"/>
      <c r="AO110" s="116"/>
      <c r="AP110" s="116"/>
      <c r="AQ110" s="116"/>
      <c r="AR110" s="116"/>
      <c r="AS110" s="116"/>
    </row>
    <row r="111" spans="3:45" ht="15.75" customHeight="1">
      <c r="C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28"/>
      <c r="AM111" s="116"/>
      <c r="AN111" s="116"/>
      <c r="AO111" s="116"/>
      <c r="AP111" s="116"/>
      <c r="AQ111" s="116"/>
      <c r="AR111" s="116"/>
      <c r="AS111" s="116"/>
    </row>
    <row r="112" spans="3:45" ht="15.75" customHeight="1">
      <c r="C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28"/>
      <c r="AM112" s="116"/>
      <c r="AN112" s="116"/>
      <c r="AO112" s="116"/>
      <c r="AP112" s="116"/>
      <c r="AQ112" s="116"/>
      <c r="AR112" s="116"/>
      <c r="AS112" s="116"/>
    </row>
    <row r="113" spans="3:45" ht="15.75" customHeight="1">
      <c r="C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28"/>
      <c r="AM113" s="116"/>
      <c r="AN113" s="116"/>
      <c r="AO113" s="116"/>
      <c r="AP113" s="116"/>
      <c r="AQ113" s="116"/>
      <c r="AR113" s="116"/>
      <c r="AS113" s="116"/>
    </row>
    <row r="114" spans="3:45" ht="15.75" customHeight="1">
      <c r="C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28"/>
      <c r="AM114" s="116"/>
      <c r="AN114" s="116"/>
      <c r="AO114" s="116"/>
      <c r="AP114" s="116"/>
      <c r="AQ114" s="116"/>
      <c r="AR114" s="116"/>
      <c r="AS114" s="116"/>
    </row>
    <row r="115" spans="3:45" ht="15.75" customHeight="1">
      <c r="C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28"/>
      <c r="AM115" s="116"/>
      <c r="AN115" s="116"/>
      <c r="AO115" s="116"/>
      <c r="AP115" s="116"/>
      <c r="AQ115" s="116"/>
      <c r="AR115" s="116"/>
      <c r="AS115" s="116"/>
    </row>
    <row r="116" spans="3:45" ht="15.75" customHeight="1">
      <c r="C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28"/>
      <c r="AM116" s="116"/>
      <c r="AN116" s="116"/>
      <c r="AO116" s="116"/>
      <c r="AP116" s="116"/>
      <c r="AQ116" s="116"/>
      <c r="AR116" s="116"/>
      <c r="AS116" s="116"/>
    </row>
    <row r="117" spans="3:45" ht="15.75" customHeight="1">
      <c r="C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28"/>
      <c r="AM117" s="116"/>
      <c r="AN117" s="116"/>
      <c r="AO117" s="116"/>
      <c r="AP117" s="116"/>
      <c r="AQ117" s="116"/>
      <c r="AR117" s="116"/>
      <c r="AS117" s="116"/>
    </row>
    <row r="118" spans="3:45" ht="15.75" customHeight="1">
      <c r="C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28"/>
      <c r="AM118" s="116"/>
      <c r="AN118" s="116"/>
      <c r="AO118" s="116"/>
      <c r="AP118" s="116"/>
      <c r="AQ118" s="116"/>
      <c r="AR118" s="116"/>
      <c r="AS118" s="116"/>
    </row>
    <row r="119" spans="3:45" ht="15.75" customHeight="1">
      <c r="C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28"/>
      <c r="AM119" s="116"/>
      <c r="AN119" s="116"/>
      <c r="AO119" s="116"/>
      <c r="AP119" s="116"/>
      <c r="AQ119" s="116"/>
      <c r="AR119" s="116"/>
      <c r="AS119" s="116"/>
    </row>
    <row r="120" spans="3:45" ht="15.75" customHeight="1">
      <c r="C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28"/>
      <c r="AM120" s="116"/>
      <c r="AN120" s="116"/>
      <c r="AO120" s="116"/>
      <c r="AP120" s="116"/>
      <c r="AQ120" s="116"/>
      <c r="AR120" s="116"/>
      <c r="AS120" s="116"/>
    </row>
    <row r="121" spans="3:45" ht="15.75" customHeight="1">
      <c r="C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28"/>
      <c r="AM121" s="116"/>
      <c r="AN121" s="116"/>
      <c r="AO121" s="116"/>
      <c r="AP121" s="116"/>
      <c r="AQ121" s="116"/>
      <c r="AR121" s="116"/>
      <c r="AS121" s="116"/>
    </row>
    <row r="122" spans="3:45" ht="15.75" customHeight="1">
      <c r="C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28"/>
      <c r="AM122" s="116"/>
      <c r="AN122" s="116"/>
      <c r="AO122" s="116"/>
      <c r="AP122" s="116"/>
      <c r="AQ122" s="116"/>
      <c r="AR122" s="116"/>
      <c r="AS122" s="116"/>
    </row>
    <row r="123" spans="3:45" ht="15.75" customHeight="1">
      <c r="C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28"/>
      <c r="AM123" s="116"/>
      <c r="AN123" s="116"/>
      <c r="AO123" s="116"/>
      <c r="AP123" s="116"/>
      <c r="AQ123" s="116"/>
      <c r="AR123" s="116"/>
      <c r="AS123" s="116"/>
    </row>
    <row r="124" spans="3:45" ht="15.75" customHeight="1">
      <c r="C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28"/>
      <c r="AM124" s="116"/>
      <c r="AN124" s="116"/>
      <c r="AO124" s="116"/>
      <c r="AP124" s="116"/>
      <c r="AQ124" s="116"/>
      <c r="AR124" s="116"/>
      <c r="AS124" s="116"/>
    </row>
    <row r="125" spans="3:45" ht="15.75" customHeight="1">
      <c r="C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28"/>
      <c r="AM125" s="116"/>
      <c r="AN125" s="116"/>
      <c r="AO125" s="116"/>
      <c r="AP125" s="116"/>
      <c r="AQ125" s="116"/>
      <c r="AR125" s="116"/>
      <c r="AS125" s="116"/>
    </row>
    <row r="126" spans="3:45" ht="15.75" customHeight="1">
      <c r="C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28"/>
      <c r="AM126" s="116"/>
      <c r="AN126" s="116"/>
      <c r="AO126" s="116"/>
      <c r="AP126" s="116"/>
      <c r="AQ126" s="116"/>
      <c r="AR126" s="116"/>
      <c r="AS126" s="116"/>
    </row>
    <row r="127" spans="3:45" ht="15.75" customHeight="1">
      <c r="C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28"/>
      <c r="AM127" s="116"/>
      <c r="AN127" s="116"/>
      <c r="AO127" s="116"/>
      <c r="AP127" s="116"/>
      <c r="AQ127" s="116"/>
      <c r="AR127" s="116"/>
      <c r="AS127" s="116"/>
    </row>
    <row r="128" spans="3:45" ht="15.75" customHeight="1">
      <c r="C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28"/>
      <c r="AM128" s="116"/>
      <c r="AN128" s="116"/>
      <c r="AO128" s="116"/>
      <c r="AP128" s="116"/>
      <c r="AQ128" s="116"/>
      <c r="AR128" s="116"/>
      <c r="AS128" s="116"/>
    </row>
    <row r="129" spans="3:45" ht="15.75" customHeight="1">
      <c r="C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28"/>
      <c r="AM129" s="116"/>
      <c r="AN129" s="116"/>
      <c r="AO129" s="116"/>
      <c r="AP129" s="116"/>
      <c r="AQ129" s="116"/>
      <c r="AR129" s="116"/>
      <c r="AS129" s="116"/>
    </row>
    <row r="130" spans="3:45" ht="15.75" customHeight="1">
      <c r="C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28"/>
      <c r="AM130" s="116"/>
      <c r="AN130" s="116"/>
      <c r="AO130" s="116"/>
      <c r="AP130" s="116"/>
      <c r="AQ130" s="116"/>
      <c r="AR130" s="116"/>
      <c r="AS130" s="116"/>
    </row>
    <row r="131" spans="3:45" ht="15.75" customHeight="1">
      <c r="C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28"/>
      <c r="AM131" s="116"/>
      <c r="AN131" s="116"/>
      <c r="AO131" s="116"/>
      <c r="AP131" s="116"/>
      <c r="AQ131" s="116"/>
      <c r="AR131" s="116"/>
      <c r="AS131" s="116"/>
    </row>
    <row r="132" spans="3:45" ht="15.75" customHeight="1">
      <c r="C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28"/>
      <c r="AM132" s="116"/>
      <c r="AN132" s="116"/>
      <c r="AO132" s="116"/>
      <c r="AP132" s="116"/>
      <c r="AQ132" s="116"/>
      <c r="AR132" s="116"/>
      <c r="AS132" s="116"/>
    </row>
    <row r="133" spans="3:45" ht="15.75" customHeight="1">
      <c r="C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28"/>
      <c r="AM133" s="116"/>
      <c r="AN133" s="116"/>
      <c r="AO133" s="116"/>
      <c r="AP133" s="116"/>
      <c r="AQ133" s="116"/>
      <c r="AR133" s="116"/>
      <c r="AS133" s="116"/>
    </row>
    <row r="134" spans="3:45" ht="15.75" customHeight="1">
      <c r="C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28"/>
      <c r="AM134" s="116"/>
      <c r="AN134" s="116"/>
      <c r="AO134" s="116"/>
      <c r="AP134" s="116"/>
      <c r="AQ134" s="116"/>
      <c r="AR134" s="116"/>
      <c r="AS134" s="116"/>
    </row>
    <row r="135" spans="3:45" ht="15.75" customHeight="1">
      <c r="C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28"/>
      <c r="AM135" s="116"/>
      <c r="AN135" s="116"/>
      <c r="AO135" s="116"/>
      <c r="AP135" s="116"/>
      <c r="AQ135" s="116"/>
      <c r="AR135" s="116"/>
      <c r="AS135" s="116"/>
    </row>
    <row r="136" spans="3:45" ht="15.75" customHeight="1">
      <c r="C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28"/>
      <c r="AM136" s="116"/>
      <c r="AN136" s="116"/>
      <c r="AO136" s="116"/>
      <c r="AP136" s="116"/>
      <c r="AQ136" s="116"/>
      <c r="AR136" s="116"/>
      <c r="AS136" s="116"/>
    </row>
    <row r="137" spans="3:45" ht="15.75" customHeight="1">
      <c r="C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28"/>
      <c r="AM137" s="116"/>
      <c r="AN137" s="116"/>
      <c r="AO137" s="116"/>
      <c r="AP137" s="116"/>
      <c r="AQ137" s="116"/>
      <c r="AR137" s="116"/>
      <c r="AS137" s="116"/>
    </row>
    <row r="138" spans="3:45" ht="15.75" customHeight="1">
      <c r="C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28"/>
      <c r="AM138" s="116"/>
      <c r="AN138" s="116"/>
      <c r="AO138" s="116"/>
      <c r="AP138" s="116"/>
      <c r="AQ138" s="116"/>
      <c r="AR138" s="116"/>
      <c r="AS138" s="116"/>
    </row>
    <row r="139" spans="3:45" ht="15.75" customHeight="1">
      <c r="C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28"/>
      <c r="AM139" s="116"/>
      <c r="AN139" s="116"/>
      <c r="AO139" s="116"/>
      <c r="AP139" s="116"/>
      <c r="AQ139" s="116"/>
      <c r="AR139" s="116"/>
      <c r="AS139" s="116"/>
    </row>
    <row r="140" spans="3:45" ht="15.75" customHeight="1">
      <c r="C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28"/>
      <c r="AM140" s="116"/>
      <c r="AN140" s="116"/>
      <c r="AO140" s="116"/>
      <c r="AP140" s="116"/>
      <c r="AQ140" s="116"/>
      <c r="AR140" s="116"/>
      <c r="AS140" s="116"/>
    </row>
    <row r="141" spans="3:45" ht="15.75" customHeight="1">
      <c r="C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28"/>
      <c r="AM141" s="116"/>
      <c r="AN141" s="116"/>
      <c r="AO141" s="116"/>
      <c r="AP141" s="116"/>
      <c r="AQ141" s="116"/>
      <c r="AR141" s="116"/>
      <c r="AS141" s="116"/>
    </row>
    <row r="142" spans="3:45" ht="15.75" customHeight="1">
      <c r="C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28"/>
      <c r="AM142" s="116"/>
      <c r="AN142" s="116"/>
      <c r="AO142" s="116"/>
      <c r="AP142" s="116"/>
      <c r="AQ142" s="116"/>
      <c r="AR142" s="116"/>
      <c r="AS142" s="116"/>
    </row>
    <row r="143" spans="3:45" ht="15.75" customHeight="1">
      <c r="C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28"/>
      <c r="AM143" s="116"/>
      <c r="AN143" s="116"/>
      <c r="AO143" s="116"/>
      <c r="AP143" s="116"/>
      <c r="AQ143" s="116"/>
      <c r="AR143" s="116"/>
      <c r="AS143" s="116"/>
    </row>
    <row r="144" spans="3:45" ht="15.75" customHeight="1">
      <c r="C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28"/>
      <c r="AM144" s="116"/>
      <c r="AN144" s="116"/>
      <c r="AO144" s="116"/>
      <c r="AP144" s="116"/>
      <c r="AQ144" s="116"/>
      <c r="AR144" s="116"/>
      <c r="AS144" s="116"/>
    </row>
    <row r="145" spans="3:45" ht="15.75" customHeight="1">
      <c r="C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28"/>
      <c r="AM145" s="116"/>
      <c r="AN145" s="116"/>
      <c r="AO145" s="116"/>
      <c r="AP145" s="116"/>
      <c r="AQ145" s="116"/>
      <c r="AR145" s="116"/>
      <c r="AS145" s="116"/>
    </row>
    <row r="146" spans="3:45" ht="15.75" customHeight="1">
      <c r="C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28"/>
      <c r="AM146" s="116"/>
      <c r="AN146" s="116"/>
      <c r="AO146" s="116"/>
      <c r="AP146" s="116"/>
      <c r="AQ146" s="116"/>
      <c r="AR146" s="116"/>
      <c r="AS146" s="116"/>
    </row>
    <row r="147" spans="3:45" ht="15.75" customHeight="1">
      <c r="C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28"/>
      <c r="AM147" s="116"/>
      <c r="AN147" s="116"/>
      <c r="AO147" s="116"/>
      <c r="AP147" s="116"/>
      <c r="AQ147" s="116"/>
      <c r="AR147" s="116"/>
      <c r="AS147" s="116"/>
    </row>
    <row r="148" spans="3:45" ht="15.75" customHeight="1">
      <c r="C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28"/>
      <c r="AM148" s="116"/>
      <c r="AN148" s="116"/>
      <c r="AO148" s="116"/>
      <c r="AP148" s="116"/>
      <c r="AQ148" s="116"/>
      <c r="AR148" s="116"/>
      <c r="AS148" s="116"/>
    </row>
    <row r="149" spans="3:45" ht="15.75" customHeight="1">
      <c r="C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28"/>
      <c r="AM149" s="116"/>
      <c r="AN149" s="116"/>
      <c r="AO149" s="116"/>
      <c r="AP149" s="116"/>
      <c r="AQ149" s="116"/>
      <c r="AR149" s="116"/>
      <c r="AS149" s="116"/>
    </row>
    <row r="150" spans="3:45" ht="15.75" customHeight="1">
      <c r="C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28"/>
      <c r="AM150" s="116"/>
      <c r="AN150" s="116"/>
      <c r="AO150" s="116"/>
      <c r="AP150" s="116"/>
      <c r="AQ150" s="116"/>
      <c r="AR150" s="116"/>
      <c r="AS150" s="116"/>
    </row>
    <row r="151" spans="3:45" ht="15.75" customHeight="1">
      <c r="C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28"/>
      <c r="AM151" s="116"/>
      <c r="AN151" s="116"/>
      <c r="AO151" s="116"/>
      <c r="AP151" s="116"/>
      <c r="AQ151" s="116"/>
      <c r="AR151" s="116"/>
      <c r="AS151" s="116"/>
    </row>
    <row r="152" spans="3:45" ht="15.75" customHeight="1">
      <c r="C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28"/>
      <c r="AM152" s="116"/>
      <c r="AN152" s="116"/>
      <c r="AO152" s="116"/>
      <c r="AP152" s="116"/>
      <c r="AQ152" s="116"/>
      <c r="AR152" s="116"/>
      <c r="AS152" s="116"/>
    </row>
    <row r="153" spans="3:45" ht="15.75" customHeight="1">
      <c r="C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28"/>
      <c r="AM153" s="116"/>
      <c r="AN153" s="116"/>
      <c r="AO153" s="116"/>
      <c r="AP153" s="116"/>
      <c r="AQ153" s="116"/>
      <c r="AR153" s="116"/>
      <c r="AS153" s="116"/>
    </row>
    <row r="154" spans="3:45" ht="15.75" customHeight="1">
      <c r="C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28"/>
      <c r="AM154" s="116"/>
      <c r="AN154" s="116"/>
      <c r="AO154" s="116"/>
      <c r="AP154" s="116"/>
      <c r="AQ154" s="116"/>
      <c r="AR154" s="116"/>
      <c r="AS154" s="116"/>
    </row>
    <row r="155" spans="3:45" ht="15.75" customHeight="1">
      <c r="C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28"/>
      <c r="AM155" s="116"/>
      <c r="AN155" s="116"/>
      <c r="AO155" s="116"/>
      <c r="AP155" s="116"/>
      <c r="AQ155" s="116"/>
      <c r="AR155" s="116"/>
      <c r="AS155" s="116"/>
    </row>
    <row r="156" spans="3:45" ht="15.75" customHeight="1">
      <c r="C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28"/>
      <c r="AM156" s="116"/>
      <c r="AN156" s="116"/>
      <c r="AO156" s="116"/>
      <c r="AP156" s="116"/>
      <c r="AQ156" s="116"/>
      <c r="AR156" s="116"/>
      <c r="AS156" s="116"/>
    </row>
    <row r="157" spans="3:45" ht="15.75" customHeight="1">
      <c r="C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28"/>
      <c r="AM157" s="116"/>
      <c r="AN157" s="116"/>
      <c r="AO157" s="116"/>
      <c r="AP157" s="116"/>
      <c r="AQ157" s="116"/>
      <c r="AR157" s="116"/>
      <c r="AS157" s="116"/>
    </row>
    <row r="158" spans="3:45" ht="15.75" customHeight="1">
      <c r="C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28"/>
      <c r="AM158" s="116"/>
      <c r="AN158" s="116"/>
      <c r="AO158" s="116"/>
      <c r="AP158" s="116"/>
      <c r="AQ158" s="116"/>
      <c r="AR158" s="116"/>
      <c r="AS158" s="116"/>
    </row>
    <row r="159" spans="3:45" ht="15.75" customHeight="1">
      <c r="C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28"/>
      <c r="AM159" s="116"/>
      <c r="AN159" s="116"/>
      <c r="AO159" s="116"/>
      <c r="AP159" s="116"/>
      <c r="AQ159" s="116"/>
      <c r="AR159" s="116"/>
      <c r="AS159" s="116"/>
    </row>
    <row r="160" spans="3:45" ht="15.75" customHeight="1">
      <c r="C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28"/>
      <c r="AM160" s="116"/>
      <c r="AN160" s="116"/>
      <c r="AO160" s="116"/>
      <c r="AP160" s="116"/>
      <c r="AQ160" s="116"/>
      <c r="AR160" s="116"/>
      <c r="AS160" s="116"/>
    </row>
    <row r="161" spans="3:45" ht="15.75" customHeight="1">
      <c r="C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28"/>
      <c r="AM161" s="116"/>
      <c r="AN161" s="116"/>
      <c r="AO161" s="116"/>
      <c r="AP161" s="116"/>
      <c r="AQ161" s="116"/>
      <c r="AR161" s="116"/>
      <c r="AS161" s="116"/>
    </row>
    <row r="162" spans="3:45" ht="15.75" customHeight="1">
      <c r="C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28"/>
      <c r="AM162" s="116"/>
      <c r="AN162" s="116"/>
      <c r="AO162" s="116"/>
      <c r="AP162" s="116"/>
      <c r="AQ162" s="116"/>
      <c r="AR162" s="116"/>
      <c r="AS162" s="116"/>
    </row>
    <row r="163" spans="3:45" ht="15.75" customHeight="1">
      <c r="C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28"/>
      <c r="AM163" s="116"/>
      <c r="AN163" s="116"/>
      <c r="AO163" s="116"/>
      <c r="AP163" s="116"/>
      <c r="AQ163" s="116"/>
      <c r="AR163" s="116"/>
      <c r="AS163" s="116"/>
    </row>
    <row r="164" spans="3:45" ht="15.75" customHeight="1">
      <c r="C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28"/>
      <c r="AM164" s="116"/>
      <c r="AN164" s="116"/>
      <c r="AO164" s="116"/>
      <c r="AP164" s="116"/>
      <c r="AQ164" s="116"/>
      <c r="AR164" s="116"/>
      <c r="AS164" s="116"/>
    </row>
    <row r="165" spans="3:45" ht="15.75" customHeight="1">
      <c r="C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28"/>
      <c r="AM165" s="116"/>
      <c r="AN165" s="116"/>
      <c r="AO165" s="116"/>
      <c r="AP165" s="116"/>
      <c r="AQ165" s="116"/>
      <c r="AR165" s="116"/>
      <c r="AS165" s="116"/>
    </row>
    <row r="166" spans="3:45" ht="15.75" customHeight="1">
      <c r="C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28"/>
      <c r="AM166" s="116"/>
      <c r="AN166" s="116"/>
      <c r="AO166" s="116"/>
      <c r="AP166" s="116"/>
      <c r="AQ166" s="116"/>
      <c r="AR166" s="116"/>
      <c r="AS166" s="116"/>
    </row>
    <row r="167" spans="3:45" ht="15.75" customHeight="1">
      <c r="C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28"/>
      <c r="AM167" s="116"/>
      <c r="AN167" s="116"/>
      <c r="AO167" s="116"/>
      <c r="AP167" s="116"/>
      <c r="AQ167" s="116"/>
      <c r="AR167" s="116"/>
      <c r="AS167" s="116"/>
    </row>
    <row r="168" spans="3:45" ht="15.75" customHeight="1">
      <c r="C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28"/>
      <c r="AM168" s="116"/>
      <c r="AN168" s="116"/>
      <c r="AO168" s="116"/>
      <c r="AP168" s="116"/>
      <c r="AQ168" s="116"/>
      <c r="AR168" s="116"/>
      <c r="AS168" s="116"/>
    </row>
    <row r="169" spans="3:45" ht="15.75" customHeight="1">
      <c r="C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28"/>
      <c r="AM169" s="116"/>
      <c r="AN169" s="116"/>
      <c r="AO169" s="116"/>
      <c r="AP169" s="116"/>
      <c r="AQ169" s="116"/>
      <c r="AR169" s="116"/>
      <c r="AS169" s="116"/>
    </row>
    <row r="170" spans="3:45" ht="15.75" customHeight="1">
      <c r="C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28"/>
      <c r="AM170" s="116"/>
      <c r="AN170" s="116"/>
      <c r="AO170" s="116"/>
      <c r="AP170" s="116"/>
      <c r="AQ170" s="116"/>
      <c r="AR170" s="116"/>
      <c r="AS170" s="116"/>
    </row>
    <row r="171" spans="3:45" ht="15.75" customHeight="1">
      <c r="C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28"/>
      <c r="AM171" s="116"/>
      <c r="AN171" s="116"/>
      <c r="AO171" s="116"/>
      <c r="AP171" s="116"/>
      <c r="AQ171" s="116"/>
      <c r="AR171" s="116"/>
      <c r="AS171" s="116"/>
    </row>
    <row r="172" spans="3:45" ht="15.75" customHeight="1">
      <c r="C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28"/>
      <c r="AM172" s="116"/>
      <c r="AN172" s="116"/>
      <c r="AO172" s="116"/>
      <c r="AP172" s="116"/>
      <c r="AQ172" s="116"/>
      <c r="AR172" s="116"/>
      <c r="AS172" s="116"/>
    </row>
    <row r="173" spans="3:45" ht="15.75" customHeight="1">
      <c r="C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28"/>
      <c r="AM173" s="116"/>
      <c r="AN173" s="116"/>
      <c r="AO173" s="116"/>
      <c r="AP173" s="116"/>
      <c r="AQ173" s="116"/>
      <c r="AR173" s="116"/>
      <c r="AS173" s="116"/>
    </row>
    <row r="174" spans="3:45" ht="15.75" customHeight="1">
      <c r="C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28"/>
      <c r="AM174" s="116"/>
      <c r="AN174" s="116"/>
      <c r="AO174" s="116"/>
      <c r="AP174" s="116"/>
      <c r="AQ174" s="116"/>
      <c r="AR174" s="116"/>
      <c r="AS174" s="116"/>
    </row>
    <row r="175" spans="3:45" ht="15.75" customHeight="1">
      <c r="C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28"/>
      <c r="AM175" s="116"/>
      <c r="AN175" s="116"/>
      <c r="AO175" s="116"/>
      <c r="AP175" s="116"/>
      <c r="AQ175" s="116"/>
      <c r="AR175" s="116"/>
      <c r="AS175" s="116"/>
    </row>
    <row r="176" spans="3:45" ht="15.75" customHeight="1">
      <c r="C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28"/>
      <c r="AM176" s="116"/>
      <c r="AN176" s="116"/>
      <c r="AO176" s="116"/>
      <c r="AP176" s="116"/>
      <c r="AQ176" s="116"/>
      <c r="AR176" s="116"/>
      <c r="AS176" s="116"/>
    </row>
    <row r="177" spans="3:45" ht="15.75" customHeight="1">
      <c r="C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28"/>
      <c r="AM177" s="116"/>
      <c r="AN177" s="116"/>
      <c r="AO177" s="116"/>
      <c r="AP177" s="116"/>
      <c r="AQ177" s="116"/>
      <c r="AR177" s="116"/>
      <c r="AS177" s="116"/>
    </row>
    <row r="178" spans="3:45" ht="15.75" customHeight="1">
      <c r="C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28"/>
      <c r="AM178" s="116"/>
      <c r="AN178" s="116"/>
      <c r="AO178" s="116"/>
      <c r="AP178" s="116"/>
      <c r="AQ178" s="116"/>
      <c r="AR178" s="116"/>
      <c r="AS178" s="116"/>
    </row>
    <row r="179" spans="3:45" ht="15.75" customHeight="1">
      <c r="C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28"/>
      <c r="AM179" s="116"/>
      <c r="AN179" s="116"/>
      <c r="AO179" s="116"/>
      <c r="AP179" s="116"/>
      <c r="AQ179" s="116"/>
      <c r="AR179" s="116"/>
      <c r="AS179" s="116"/>
    </row>
    <row r="180" spans="3:45" ht="15.75" customHeight="1">
      <c r="C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28"/>
      <c r="AM180" s="116"/>
      <c r="AN180" s="116"/>
      <c r="AO180" s="116"/>
      <c r="AP180" s="116"/>
      <c r="AQ180" s="116"/>
      <c r="AR180" s="116"/>
      <c r="AS180" s="116"/>
    </row>
    <row r="181" spans="3:45" ht="15.75" customHeight="1">
      <c r="C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28"/>
      <c r="AM181" s="116"/>
      <c r="AN181" s="116"/>
      <c r="AO181" s="116"/>
      <c r="AP181" s="116"/>
      <c r="AQ181" s="116"/>
      <c r="AR181" s="116"/>
      <c r="AS181" s="116"/>
    </row>
    <row r="182" spans="3:45" ht="15.75" customHeight="1">
      <c r="C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28"/>
      <c r="AM182" s="116"/>
      <c r="AN182" s="116"/>
      <c r="AO182" s="116"/>
      <c r="AP182" s="116"/>
      <c r="AQ182" s="116"/>
      <c r="AR182" s="116"/>
      <c r="AS182" s="116"/>
    </row>
    <row r="183" spans="3:45" ht="15.75" customHeight="1">
      <c r="C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28"/>
      <c r="AM183" s="116"/>
      <c r="AN183" s="116"/>
      <c r="AO183" s="116"/>
      <c r="AP183" s="116"/>
      <c r="AQ183" s="116"/>
      <c r="AR183" s="116"/>
      <c r="AS183" s="116"/>
    </row>
    <row r="184" spans="3:45" ht="15.75" customHeight="1">
      <c r="C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28"/>
      <c r="AM184" s="116"/>
      <c r="AN184" s="116"/>
      <c r="AO184" s="116"/>
      <c r="AP184" s="116"/>
      <c r="AQ184" s="116"/>
      <c r="AR184" s="116"/>
      <c r="AS184" s="116"/>
    </row>
    <row r="185" spans="3:45" ht="15.75" customHeight="1">
      <c r="C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28"/>
      <c r="AM185" s="116"/>
      <c r="AN185" s="116"/>
      <c r="AO185" s="116"/>
      <c r="AP185" s="116"/>
      <c r="AQ185" s="116"/>
      <c r="AR185" s="116"/>
      <c r="AS185" s="116"/>
    </row>
    <row r="186" spans="3:45" ht="15.75" customHeight="1">
      <c r="C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28"/>
      <c r="AM186" s="116"/>
      <c r="AN186" s="116"/>
      <c r="AO186" s="116"/>
      <c r="AP186" s="116"/>
      <c r="AQ186" s="116"/>
      <c r="AR186" s="116"/>
      <c r="AS186" s="116"/>
    </row>
    <row r="187" spans="3:45" ht="15.75" customHeight="1">
      <c r="C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28"/>
      <c r="AM187" s="116"/>
      <c r="AN187" s="116"/>
      <c r="AO187" s="116"/>
      <c r="AP187" s="116"/>
      <c r="AQ187" s="116"/>
      <c r="AR187" s="116"/>
      <c r="AS187" s="116"/>
    </row>
    <row r="188" spans="3:45" ht="15.75" customHeight="1">
      <c r="C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28"/>
      <c r="AM188" s="116"/>
      <c r="AN188" s="116"/>
      <c r="AO188" s="116"/>
      <c r="AP188" s="116"/>
      <c r="AQ188" s="116"/>
      <c r="AR188" s="116"/>
      <c r="AS188" s="116"/>
    </row>
    <row r="189" spans="3:45" ht="15.75" customHeight="1">
      <c r="C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28"/>
      <c r="AM189" s="116"/>
      <c r="AN189" s="116"/>
      <c r="AO189" s="116"/>
      <c r="AP189" s="116"/>
      <c r="AQ189" s="116"/>
      <c r="AR189" s="116"/>
      <c r="AS189" s="116"/>
    </row>
    <row r="190" spans="3:45" ht="15.75" customHeight="1">
      <c r="C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28"/>
      <c r="AM190" s="116"/>
      <c r="AN190" s="116"/>
      <c r="AO190" s="116"/>
      <c r="AP190" s="116"/>
      <c r="AQ190" s="116"/>
      <c r="AR190" s="116"/>
      <c r="AS190" s="116"/>
    </row>
    <row r="191" spans="3:45" ht="15.75" customHeight="1">
      <c r="C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28"/>
      <c r="AM191" s="116"/>
      <c r="AN191" s="116"/>
      <c r="AO191" s="116"/>
      <c r="AP191" s="116"/>
      <c r="AQ191" s="116"/>
      <c r="AR191" s="116"/>
      <c r="AS191" s="116"/>
    </row>
    <row r="192" spans="3:45" ht="15.75" customHeight="1">
      <c r="C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28"/>
      <c r="AM192" s="116"/>
      <c r="AN192" s="116"/>
      <c r="AO192" s="116"/>
      <c r="AP192" s="116"/>
      <c r="AQ192" s="116"/>
      <c r="AR192" s="116"/>
      <c r="AS192" s="116"/>
    </row>
    <row r="193" spans="3:45" ht="15.75" customHeight="1">
      <c r="C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28"/>
      <c r="AM193" s="116"/>
      <c r="AN193" s="116"/>
      <c r="AO193" s="116"/>
      <c r="AP193" s="116"/>
      <c r="AQ193" s="116"/>
      <c r="AR193" s="116"/>
      <c r="AS193" s="116"/>
    </row>
    <row r="194" spans="3:45" ht="15.75" customHeight="1">
      <c r="C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28"/>
      <c r="AM194" s="116"/>
      <c r="AN194" s="116"/>
      <c r="AO194" s="116"/>
      <c r="AP194" s="116"/>
      <c r="AQ194" s="116"/>
      <c r="AR194" s="116"/>
      <c r="AS194" s="116"/>
    </row>
    <row r="195" spans="3:45" ht="15.75" customHeight="1">
      <c r="C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28"/>
      <c r="AM195" s="116"/>
      <c r="AN195" s="116"/>
      <c r="AO195" s="116"/>
      <c r="AP195" s="116"/>
      <c r="AQ195" s="116"/>
      <c r="AR195" s="116"/>
      <c r="AS195" s="116"/>
    </row>
    <row r="196" spans="3:45" ht="15.75" customHeight="1">
      <c r="C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28"/>
      <c r="AM196" s="116"/>
      <c r="AN196" s="116"/>
      <c r="AO196" s="116"/>
      <c r="AP196" s="116"/>
      <c r="AQ196" s="116"/>
      <c r="AR196" s="116"/>
      <c r="AS196" s="116"/>
    </row>
    <row r="197" spans="3:45" ht="15.75" customHeight="1">
      <c r="C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28"/>
      <c r="AM197" s="116"/>
      <c r="AN197" s="116"/>
      <c r="AO197" s="116"/>
      <c r="AP197" s="116"/>
      <c r="AQ197" s="116"/>
      <c r="AR197" s="116"/>
      <c r="AS197" s="116"/>
    </row>
    <row r="198" spans="3:45" ht="15.75" customHeight="1">
      <c r="C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28"/>
      <c r="AM198" s="116"/>
      <c r="AN198" s="116"/>
      <c r="AO198" s="116"/>
      <c r="AP198" s="116"/>
      <c r="AQ198" s="116"/>
      <c r="AR198" s="116"/>
      <c r="AS198" s="116"/>
    </row>
    <row r="199" spans="3:45" ht="15.75" customHeight="1">
      <c r="C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28"/>
      <c r="AM199" s="116"/>
      <c r="AN199" s="116"/>
      <c r="AO199" s="116"/>
      <c r="AP199" s="116"/>
      <c r="AQ199" s="116"/>
      <c r="AR199" s="116"/>
      <c r="AS199" s="116"/>
    </row>
    <row r="200" spans="3:45" ht="15.75" customHeight="1">
      <c r="C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28"/>
      <c r="AM200" s="116"/>
      <c r="AN200" s="116"/>
      <c r="AO200" s="116"/>
      <c r="AP200" s="116"/>
      <c r="AQ200" s="116"/>
      <c r="AR200" s="116"/>
      <c r="AS200" s="116"/>
    </row>
    <row r="201" spans="3:45" ht="15.75" customHeight="1">
      <c r="C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28"/>
      <c r="AM201" s="116"/>
      <c r="AN201" s="116"/>
      <c r="AO201" s="116"/>
      <c r="AP201" s="116"/>
      <c r="AQ201" s="116"/>
      <c r="AR201" s="116"/>
      <c r="AS201" s="116"/>
    </row>
    <row r="202" spans="3:45" ht="15.75" customHeight="1">
      <c r="C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28"/>
      <c r="AM202" s="116"/>
      <c r="AN202" s="116"/>
      <c r="AO202" s="116"/>
      <c r="AP202" s="116"/>
      <c r="AQ202" s="116"/>
      <c r="AR202" s="116"/>
      <c r="AS202" s="116"/>
    </row>
    <row r="203" spans="3:45" ht="15.75" customHeight="1">
      <c r="C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28"/>
      <c r="AM203" s="116"/>
      <c r="AN203" s="116"/>
      <c r="AO203" s="116"/>
      <c r="AP203" s="116"/>
      <c r="AQ203" s="116"/>
      <c r="AR203" s="116"/>
      <c r="AS203" s="116"/>
    </row>
    <row r="204" spans="3:45" ht="15.75" customHeight="1">
      <c r="C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28"/>
      <c r="AM204" s="116"/>
      <c r="AN204" s="116"/>
      <c r="AO204" s="116"/>
      <c r="AP204" s="116"/>
      <c r="AQ204" s="116"/>
      <c r="AR204" s="116"/>
      <c r="AS204" s="116"/>
    </row>
    <row r="205" spans="3:45" ht="15.75" customHeight="1">
      <c r="C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28"/>
      <c r="AM205" s="116"/>
      <c r="AN205" s="116"/>
      <c r="AO205" s="116"/>
      <c r="AP205" s="116"/>
      <c r="AQ205" s="116"/>
      <c r="AR205" s="116"/>
      <c r="AS205" s="116"/>
    </row>
    <row r="206" spans="3:45" ht="15.75" customHeight="1">
      <c r="C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28"/>
      <c r="AM206" s="116"/>
      <c r="AN206" s="116"/>
      <c r="AO206" s="116"/>
      <c r="AP206" s="116"/>
      <c r="AQ206" s="116"/>
      <c r="AR206" s="116"/>
      <c r="AS206" s="116"/>
    </row>
    <row r="207" spans="3:45" ht="15.75" customHeight="1">
      <c r="C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28"/>
      <c r="AM207" s="116"/>
      <c r="AN207" s="116"/>
      <c r="AO207" s="116"/>
      <c r="AP207" s="116"/>
      <c r="AQ207" s="116"/>
      <c r="AR207" s="116"/>
      <c r="AS207" s="116"/>
    </row>
    <row r="208" spans="3:45" ht="15.75" customHeight="1">
      <c r="C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28"/>
      <c r="AM208" s="116"/>
      <c r="AN208" s="116"/>
      <c r="AO208" s="116"/>
      <c r="AP208" s="116"/>
      <c r="AQ208" s="116"/>
      <c r="AR208" s="116"/>
      <c r="AS208" s="116"/>
    </row>
    <row r="209" spans="3:45" ht="15.75" customHeight="1">
      <c r="C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28"/>
      <c r="AM209" s="116"/>
      <c r="AN209" s="116"/>
      <c r="AO209" s="116"/>
      <c r="AP209" s="116"/>
      <c r="AQ209" s="116"/>
      <c r="AR209" s="116"/>
      <c r="AS209" s="116"/>
    </row>
    <row r="210" spans="3:45" ht="15.75" customHeight="1">
      <c r="C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28"/>
      <c r="AM210" s="116"/>
      <c r="AN210" s="116"/>
      <c r="AO210" s="116"/>
      <c r="AP210" s="116"/>
      <c r="AQ210" s="116"/>
      <c r="AR210" s="116"/>
      <c r="AS210" s="116"/>
    </row>
    <row r="211" spans="3:45" ht="15.75" customHeight="1">
      <c r="C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28"/>
      <c r="AM211" s="116"/>
      <c r="AN211" s="116"/>
      <c r="AO211" s="116"/>
      <c r="AP211" s="116"/>
      <c r="AQ211" s="116"/>
      <c r="AR211" s="116"/>
      <c r="AS211" s="116"/>
    </row>
    <row r="212" spans="3:45" ht="15.75" customHeight="1">
      <c r="C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28"/>
      <c r="AM212" s="116"/>
      <c r="AN212" s="116"/>
      <c r="AO212" s="116"/>
      <c r="AP212" s="116"/>
      <c r="AQ212" s="116"/>
      <c r="AR212" s="116"/>
      <c r="AS212" s="116"/>
    </row>
    <row r="213" spans="3:45" ht="15.75" customHeight="1">
      <c r="C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28"/>
      <c r="AM213" s="116"/>
      <c r="AN213" s="116"/>
      <c r="AO213" s="116"/>
      <c r="AP213" s="116"/>
      <c r="AQ213" s="116"/>
      <c r="AR213" s="116"/>
      <c r="AS213" s="116"/>
    </row>
    <row r="214" spans="3:45" ht="15.75" customHeight="1">
      <c r="C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28"/>
      <c r="AM214" s="116"/>
      <c r="AN214" s="116"/>
      <c r="AO214" s="116"/>
      <c r="AP214" s="116"/>
      <c r="AQ214" s="116"/>
      <c r="AR214" s="116"/>
      <c r="AS214" s="116"/>
    </row>
    <row r="215" spans="3:45" ht="15.75" customHeight="1">
      <c r="C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28"/>
      <c r="AM215" s="116"/>
      <c r="AN215" s="116"/>
      <c r="AO215" s="116"/>
      <c r="AP215" s="116"/>
      <c r="AQ215" s="116"/>
      <c r="AR215" s="116"/>
      <c r="AS215" s="116"/>
    </row>
    <row r="216" spans="3:45" ht="15.75" customHeight="1">
      <c r="C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28"/>
      <c r="AM216" s="116"/>
      <c r="AN216" s="116"/>
      <c r="AO216" s="116"/>
      <c r="AP216" s="116"/>
      <c r="AQ216" s="116"/>
      <c r="AR216" s="116"/>
      <c r="AS216" s="116"/>
    </row>
    <row r="217" spans="3:45" ht="15.75" customHeight="1">
      <c r="C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28"/>
      <c r="AM217" s="116"/>
      <c r="AN217" s="116"/>
      <c r="AO217" s="116"/>
      <c r="AP217" s="116"/>
      <c r="AQ217" s="116"/>
      <c r="AR217" s="116"/>
      <c r="AS217" s="116"/>
    </row>
    <row r="218" spans="3:45" ht="15.75" customHeight="1">
      <c r="C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28"/>
      <c r="AM218" s="116"/>
      <c r="AN218" s="116"/>
      <c r="AO218" s="116"/>
      <c r="AP218" s="116"/>
      <c r="AQ218" s="116"/>
      <c r="AR218" s="116"/>
      <c r="AS218" s="116"/>
    </row>
    <row r="219" spans="3:45" ht="15.75" customHeight="1">
      <c r="C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28"/>
      <c r="AM219" s="116"/>
      <c r="AN219" s="116"/>
      <c r="AO219" s="116"/>
      <c r="AP219" s="116"/>
      <c r="AQ219" s="116"/>
      <c r="AR219" s="116"/>
      <c r="AS219" s="116"/>
    </row>
    <row r="220" spans="3:45" ht="15.75" customHeight="1">
      <c r="C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28"/>
      <c r="AM220" s="116"/>
      <c r="AN220" s="116"/>
      <c r="AO220" s="116"/>
      <c r="AP220" s="116"/>
      <c r="AQ220" s="116"/>
      <c r="AR220" s="116"/>
      <c r="AS220" s="116"/>
    </row>
    <row r="221" spans="3:45" ht="15.75" customHeight="1">
      <c r="C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28"/>
      <c r="AM221" s="116"/>
      <c r="AN221" s="116"/>
      <c r="AO221" s="116"/>
      <c r="AP221" s="116"/>
      <c r="AQ221" s="116"/>
      <c r="AR221" s="116"/>
      <c r="AS221" s="116"/>
    </row>
    <row r="222" spans="3:45" ht="15.75" customHeight="1">
      <c r="C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28"/>
      <c r="AM222" s="116"/>
      <c r="AN222" s="116"/>
      <c r="AO222" s="116"/>
      <c r="AP222" s="116"/>
      <c r="AQ222" s="116"/>
      <c r="AR222" s="116"/>
      <c r="AS222" s="116"/>
    </row>
    <row r="223" spans="3:45" ht="15.75" customHeight="1">
      <c r="C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28"/>
      <c r="AM223" s="116"/>
      <c r="AN223" s="116"/>
      <c r="AO223" s="116"/>
      <c r="AP223" s="116"/>
      <c r="AQ223" s="116"/>
      <c r="AR223" s="116"/>
      <c r="AS223" s="116"/>
    </row>
    <row r="224" spans="3:45" ht="15.75" customHeight="1">
      <c r="C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28"/>
      <c r="AM224" s="116"/>
      <c r="AN224" s="116"/>
      <c r="AO224" s="116"/>
      <c r="AP224" s="116"/>
      <c r="AQ224" s="116"/>
      <c r="AR224" s="116"/>
      <c r="AS224" s="116"/>
    </row>
    <row r="225" spans="3:45" ht="15.75" customHeight="1">
      <c r="C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28"/>
      <c r="AM225" s="116"/>
      <c r="AN225" s="116"/>
      <c r="AO225" s="116"/>
      <c r="AP225" s="116"/>
      <c r="AQ225" s="116"/>
      <c r="AR225" s="116"/>
      <c r="AS225" s="116"/>
    </row>
    <row r="226" spans="3:45" ht="15.75" customHeight="1">
      <c r="C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28"/>
      <c r="AM226" s="116"/>
      <c r="AN226" s="116"/>
      <c r="AO226" s="116"/>
      <c r="AP226" s="116"/>
      <c r="AQ226" s="116"/>
      <c r="AR226" s="116"/>
      <c r="AS226" s="116"/>
    </row>
    <row r="227" spans="3:45" ht="15.75" customHeight="1">
      <c r="C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28"/>
      <c r="AM227" s="116"/>
      <c r="AN227" s="116"/>
      <c r="AO227" s="116"/>
      <c r="AP227" s="116"/>
      <c r="AQ227" s="116"/>
      <c r="AR227" s="116"/>
      <c r="AS227" s="116"/>
    </row>
    <row r="228" spans="3:45" ht="15.75" customHeight="1"/>
    <row r="229" spans="3:45" ht="15.75" customHeight="1"/>
    <row r="230" spans="3:45" ht="15.75" customHeight="1"/>
    <row r="231" spans="3:45" ht="15.75" customHeight="1"/>
    <row r="232" spans="3:45" ht="15.75" customHeight="1"/>
    <row r="233" spans="3:45" ht="15.75" customHeight="1"/>
    <row r="234" spans="3:45" ht="15.75" customHeight="1"/>
    <row r="235" spans="3:45" ht="15.75" customHeight="1"/>
    <row r="236" spans="3:45" ht="15.75" customHeight="1"/>
    <row r="237" spans="3:45" ht="15.75" customHeight="1"/>
    <row r="238" spans="3:45" ht="15.75" customHeight="1"/>
    <row r="239" spans="3:45" ht="15.75" customHeight="1"/>
    <row r="240" spans="3:4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C24:D24"/>
    <mergeCell ref="A27:B27"/>
    <mergeCell ref="A29:B34"/>
    <mergeCell ref="A1:AS1"/>
    <mergeCell ref="A2:AS2"/>
    <mergeCell ref="A4:A5"/>
    <mergeCell ref="B4:B5"/>
    <mergeCell ref="C4:D5"/>
    <mergeCell ref="E4:F4"/>
    <mergeCell ref="AL4:AL5"/>
    <mergeCell ref="H4:AK4"/>
    <mergeCell ref="AM4:AS4"/>
    <mergeCell ref="C10:D10"/>
    <mergeCell ref="C15:D15"/>
    <mergeCell ref="C20:D2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F1000"/>
  <sheetViews>
    <sheetView workbookViewId="0"/>
  </sheetViews>
  <sheetFormatPr defaultColWidth="14.42578125" defaultRowHeight="15" customHeight="1"/>
  <cols>
    <col min="1" max="1" width="3.42578125" customWidth="1"/>
    <col min="2" max="2" width="19.28515625" customWidth="1"/>
    <col min="3" max="3" width="3.5703125" customWidth="1"/>
    <col min="4" max="4" width="18.7109375" customWidth="1"/>
    <col min="5" max="5" width="8.140625" customWidth="1"/>
    <col min="6" max="6" width="7.5703125" customWidth="1"/>
    <col min="7" max="37" width="3.140625" customWidth="1"/>
    <col min="38" max="38" width="8.28515625" customWidth="1"/>
    <col min="39" max="39" width="3.7109375" customWidth="1"/>
    <col min="40" max="40" width="3.85546875" customWidth="1"/>
    <col min="41" max="41" width="8.28515625" customWidth="1"/>
    <col min="42" max="45" width="3.7109375" customWidth="1"/>
    <col min="46" max="46" width="5.85546875" customWidth="1"/>
    <col min="47" max="50" width="3.7109375" customWidth="1"/>
    <col min="51" max="58" width="8.7109375" customWidth="1"/>
  </cols>
  <sheetData>
    <row r="1" spans="1:58" ht="16.5" customHeight="1">
      <c r="A1" s="300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7.25" customHeight="1">
      <c r="A2" s="300" t="s">
        <v>26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7.2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18.75" customHeight="1">
      <c r="A4" s="301" t="s">
        <v>3</v>
      </c>
      <c r="B4" s="303" t="s">
        <v>4</v>
      </c>
      <c r="C4" s="303" t="s">
        <v>5</v>
      </c>
      <c r="D4" s="305"/>
      <c r="E4" s="307" t="s">
        <v>6</v>
      </c>
      <c r="F4" s="289"/>
      <c r="G4" s="4"/>
      <c r="H4" s="287" t="s">
        <v>27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9"/>
      <c r="AL4" s="310" t="s">
        <v>8</v>
      </c>
    </row>
    <row r="5" spans="1:58" ht="31.5" customHeight="1">
      <c r="A5" s="302"/>
      <c r="B5" s="304"/>
      <c r="C5" s="304"/>
      <c r="D5" s="306"/>
      <c r="E5" s="5" t="s">
        <v>10</v>
      </c>
      <c r="F5" s="6" t="s">
        <v>11</v>
      </c>
      <c r="G5" s="7">
        <v>1</v>
      </c>
      <c r="H5" s="8">
        <v>2</v>
      </c>
      <c r="I5" s="8">
        <v>3</v>
      </c>
      <c r="J5" s="7">
        <v>4</v>
      </c>
      <c r="K5" s="8">
        <v>5</v>
      </c>
      <c r="L5" s="8">
        <v>6</v>
      </c>
      <c r="M5" s="7">
        <v>7</v>
      </c>
      <c r="N5" s="8">
        <v>8</v>
      </c>
      <c r="O5" s="8">
        <v>9</v>
      </c>
      <c r="P5" s="7">
        <v>10</v>
      </c>
      <c r="Q5" s="8">
        <v>11</v>
      </c>
      <c r="R5" s="8">
        <v>12</v>
      </c>
      <c r="S5" s="7">
        <v>13</v>
      </c>
      <c r="T5" s="8">
        <v>14</v>
      </c>
      <c r="U5" s="8">
        <v>15</v>
      </c>
      <c r="V5" s="7">
        <v>16</v>
      </c>
      <c r="W5" s="8">
        <v>17</v>
      </c>
      <c r="X5" s="8">
        <v>18</v>
      </c>
      <c r="Y5" s="7">
        <v>19</v>
      </c>
      <c r="Z5" s="8">
        <v>20</v>
      </c>
      <c r="AA5" s="8">
        <v>21</v>
      </c>
      <c r="AB5" s="7">
        <v>22</v>
      </c>
      <c r="AC5" s="8">
        <v>23</v>
      </c>
      <c r="AD5" s="8">
        <v>24</v>
      </c>
      <c r="AE5" s="7">
        <v>25</v>
      </c>
      <c r="AF5" s="8">
        <v>26</v>
      </c>
      <c r="AG5" s="8">
        <v>27</v>
      </c>
      <c r="AH5" s="7">
        <v>28</v>
      </c>
      <c r="AI5" s="8">
        <v>29</v>
      </c>
      <c r="AJ5" s="8">
        <v>30</v>
      </c>
      <c r="AK5" s="7">
        <v>31</v>
      </c>
      <c r="AL5" s="309"/>
    </row>
    <row r="6" spans="1:58" ht="15.75" customHeight="1">
      <c r="A6" s="13">
        <v>1</v>
      </c>
      <c r="B6" s="14" t="s">
        <v>13</v>
      </c>
      <c r="C6" s="15">
        <v>1</v>
      </c>
      <c r="D6" s="16" t="s">
        <v>14</v>
      </c>
      <c r="E6" s="17">
        <f>F6*3</f>
        <v>4080</v>
      </c>
      <c r="F6" s="18">
        <v>1360</v>
      </c>
      <c r="G6" s="19"/>
      <c r="H6" s="19"/>
      <c r="I6" s="19"/>
      <c r="J6" s="19">
        <v>2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>
        <v>1</v>
      </c>
      <c r="AA6" s="19"/>
      <c r="AB6" s="19">
        <v>2</v>
      </c>
      <c r="AC6" s="19">
        <v>2</v>
      </c>
      <c r="AD6" s="19">
        <v>1</v>
      </c>
      <c r="AE6" s="19"/>
      <c r="AF6" s="19">
        <v>1</v>
      </c>
      <c r="AG6" s="19">
        <v>1</v>
      </c>
      <c r="AH6" s="19"/>
      <c r="AI6" s="19">
        <v>3</v>
      </c>
      <c r="AJ6" s="19"/>
      <c r="AK6" s="20">
        <v>2</v>
      </c>
      <c r="AL6" s="129">
        <f t="shared" ref="AL6:AL15" si="0">SUM(G6:AK6)</f>
        <v>15</v>
      </c>
    </row>
    <row r="7" spans="1:58" ht="15.75" customHeight="1">
      <c r="A7" s="130"/>
      <c r="B7" s="131"/>
      <c r="C7" s="15">
        <v>2</v>
      </c>
      <c r="D7" s="16" t="s">
        <v>13</v>
      </c>
      <c r="E7" s="17">
        <v>234</v>
      </c>
      <c r="F7" s="18">
        <v>78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>
        <v>1</v>
      </c>
      <c r="AF7" s="19">
        <v>1</v>
      </c>
      <c r="AG7" s="19">
        <v>1</v>
      </c>
      <c r="AH7" s="19"/>
      <c r="AI7" s="19">
        <v>1</v>
      </c>
      <c r="AJ7" s="19">
        <v>1</v>
      </c>
      <c r="AK7" s="20">
        <v>1</v>
      </c>
      <c r="AL7" s="129">
        <f t="shared" si="0"/>
        <v>6</v>
      </c>
    </row>
    <row r="8" spans="1:58" ht="15.75" customHeight="1">
      <c r="A8" s="130"/>
      <c r="B8" s="131"/>
      <c r="C8" s="15">
        <v>3</v>
      </c>
      <c r="D8" s="16" t="s">
        <v>15</v>
      </c>
      <c r="E8" s="25">
        <f>752+280</f>
        <v>1032</v>
      </c>
      <c r="F8" s="18">
        <f>188+70</f>
        <v>258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>
        <v>2</v>
      </c>
      <c r="Y8" s="19"/>
      <c r="Z8" s="19"/>
      <c r="AA8" s="19"/>
      <c r="AB8" s="19"/>
      <c r="AC8" s="19"/>
      <c r="AD8" s="19"/>
      <c r="AE8" s="19">
        <v>1</v>
      </c>
      <c r="AF8" s="19">
        <v>1</v>
      </c>
      <c r="AG8" s="19"/>
      <c r="AH8" s="19">
        <v>1</v>
      </c>
      <c r="AI8" s="19"/>
      <c r="AJ8" s="19"/>
      <c r="AK8" s="20"/>
      <c r="AL8" s="129">
        <f t="shared" si="0"/>
        <v>5</v>
      </c>
    </row>
    <row r="9" spans="1:58" ht="15.75" customHeight="1">
      <c r="A9" s="130"/>
      <c r="B9" s="131"/>
      <c r="C9" s="15">
        <v>4</v>
      </c>
      <c r="D9" s="16" t="s">
        <v>28</v>
      </c>
      <c r="E9" s="25">
        <f t="shared" ref="E9:E11" si="1">3*F9</f>
        <v>1500</v>
      </c>
      <c r="F9" s="18">
        <v>500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>
        <v>2</v>
      </c>
      <c r="Z9" s="19">
        <v>2</v>
      </c>
      <c r="AA9" s="19">
        <v>2</v>
      </c>
      <c r="AB9" s="19">
        <v>1</v>
      </c>
      <c r="AC9" s="19">
        <v>2</v>
      </c>
      <c r="AD9" s="19"/>
      <c r="AE9" s="19">
        <v>2</v>
      </c>
      <c r="AF9" s="19">
        <v>1</v>
      </c>
      <c r="AG9" s="19">
        <v>1</v>
      </c>
      <c r="AH9" s="19">
        <v>1</v>
      </c>
      <c r="AI9" s="19">
        <v>1</v>
      </c>
      <c r="AJ9" s="19">
        <v>1</v>
      </c>
      <c r="AK9" s="20"/>
      <c r="AL9" s="129">
        <f t="shared" si="0"/>
        <v>16</v>
      </c>
    </row>
    <row r="10" spans="1:58" ht="15.75" customHeight="1">
      <c r="A10" s="130"/>
      <c r="B10" s="131"/>
      <c r="C10" s="15">
        <v>5</v>
      </c>
      <c r="D10" s="16" t="s">
        <v>29</v>
      </c>
      <c r="E10" s="25">
        <f t="shared" si="1"/>
        <v>2901</v>
      </c>
      <c r="F10" s="18">
        <v>967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>
        <v>2</v>
      </c>
      <c r="Z10" s="19"/>
      <c r="AA10" s="19"/>
      <c r="AB10" s="19">
        <v>1</v>
      </c>
      <c r="AC10" s="19"/>
      <c r="AD10" s="19">
        <v>1</v>
      </c>
      <c r="AE10" s="19">
        <v>1</v>
      </c>
      <c r="AF10" s="19">
        <v>1</v>
      </c>
      <c r="AG10" s="19">
        <v>2</v>
      </c>
      <c r="AH10" s="19"/>
      <c r="AI10" s="19">
        <v>2</v>
      </c>
      <c r="AJ10" s="19">
        <v>4</v>
      </c>
      <c r="AK10" s="20"/>
      <c r="AL10" s="129">
        <f t="shared" si="0"/>
        <v>14</v>
      </c>
    </row>
    <row r="11" spans="1:58" ht="15.75" customHeight="1">
      <c r="A11" s="130"/>
      <c r="B11" s="131"/>
      <c r="C11" s="15">
        <v>6</v>
      </c>
      <c r="D11" s="16" t="s">
        <v>30</v>
      </c>
      <c r="E11" s="25">
        <f t="shared" si="1"/>
        <v>1536</v>
      </c>
      <c r="F11" s="18">
        <v>512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>
        <v>2</v>
      </c>
      <c r="AB11" s="19"/>
      <c r="AC11" s="19"/>
      <c r="AD11" s="19">
        <v>1</v>
      </c>
      <c r="AE11" s="19">
        <v>1</v>
      </c>
      <c r="AF11" s="19">
        <v>1</v>
      </c>
      <c r="AG11" s="19"/>
      <c r="AH11" s="19">
        <v>1</v>
      </c>
      <c r="AI11" s="19"/>
      <c r="AJ11" s="19"/>
      <c r="AK11" s="20"/>
      <c r="AL11" s="129">
        <f t="shared" si="0"/>
        <v>6</v>
      </c>
    </row>
    <row r="12" spans="1:58" ht="15.75" customHeight="1">
      <c r="A12" s="13"/>
      <c r="B12" s="23"/>
      <c r="C12" s="26">
        <v>7</v>
      </c>
      <c r="D12" s="24" t="s">
        <v>31</v>
      </c>
      <c r="E12" s="25">
        <v>1100</v>
      </c>
      <c r="F12" s="18">
        <v>500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>
        <v>2</v>
      </c>
      <c r="AF12" s="19"/>
      <c r="AG12" s="19"/>
      <c r="AH12" s="19">
        <v>1</v>
      </c>
      <c r="AI12" s="19"/>
      <c r="AJ12" s="19"/>
      <c r="AK12" s="20"/>
      <c r="AL12" s="129">
        <f t="shared" si="0"/>
        <v>3</v>
      </c>
    </row>
    <row r="13" spans="1:58" ht="15.75" customHeight="1">
      <c r="A13" s="13"/>
      <c r="B13" s="23"/>
      <c r="C13" s="26">
        <v>8</v>
      </c>
      <c r="D13" s="24"/>
      <c r="E13" s="25"/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0"/>
      <c r="AL13" s="129">
        <f t="shared" si="0"/>
        <v>0</v>
      </c>
    </row>
    <row r="14" spans="1:58" ht="15.75" customHeight="1">
      <c r="A14" s="13"/>
      <c r="B14" s="23"/>
      <c r="C14" s="26">
        <v>9</v>
      </c>
      <c r="D14" s="24"/>
      <c r="E14" s="25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0"/>
      <c r="AL14" s="129">
        <f t="shared" si="0"/>
        <v>0</v>
      </c>
    </row>
    <row r="15" spans="1:58" ht="15.75" customHeight="1">
      <c r="A15" s="13"/>
      <c r="B15" s="23"/>
      <c r="C15" s="26">
        <v>10</v>
      </c>
      <c r="D15" s="24"/>
      <c r="E15" s="25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20"/>
      <c r="AL15" s="129">
        <f t="shared" si="0"/>
        <v>0</v>
      </c>
    </row>
    <row r="16" spans="1:58" ht="15.75" customHeight="1">
      <c r="A16" s="28"/>
      <c r="B16" s="29"/>
      <c r="C16" s="291" t="s">
        <v>16</v>
      </c>
      <c r="D16" s="292"/>
      <c r="E16" s="30">
        <f t="shared" ref="E16:F16" si="2">SUM(E6:E15)</f>
        <v>12383</v>
      </c>
      <c r="F16" s="30">
        <f t="shared" si="2"/>
        <v>4175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132">
        <f>SUM(AL6:AL15)</f>
        <v>65</v>
      </c>
    </row>
    <row r="17" spans="1:38" ht="15.75" customHeight="1">
      <c r="A17" s="13">
        <v>2</v>
      </c>
      <c r="B17" s="35" t="s">
        <v>17</v>
      </c>
      <c r="C17" s="36">
        <v>1</v>
      </c>
      <c r="D17" s="37" t="s">
        <v>18</v>
      </c>
      <c r="E17" s="38">
        <f>901+778+506+500</f>
        <v>2685</v>
      </c>
      <c r="F17" s="38">
        <f>306+264+183+142</f>
        <v>895</v>
      </c>
      <c r="G17" s="39"/>
      <c r="H17" s="39"/>
      <c r="I17" s="39"/>
      <c r="J17" s="39"/>
      <c r="K17" s="39"/>
      <c r="L17" s="39"/>
      <c r="M17" s="39"/>
      <c r="N17" s="39"/>
      <c r="O17" s="39"/>
      <c r="P17" s="39">
        <v>1</v>
      </c>
      <c r="Q17" s="39"/>
      <c r="R17" s="39"/>
      <c r="S17" s="39"/>
      <c r="T17" s="39"/>
      <c r="U17" s="39"/>
      <c r="V17" s="39">
        <v>2</v>
      </c>
      <c r="W17" s="39"/>
      <c r="X17" s="39"/>
      <c r="Y17" s="39"/>
      <c r="Z17" s="39"/>
      <c r="AA17" s="39"/>
      <c r="AB17" s="39"/>
      <c r="AC17" s="39"/>
      <c r="AD17" s="39"/>
      <c r="AE17" s="39"/>
      <c r="AF17" s="39">
        <v>2</v>
      </c>
      <c r="AG17" s="39"/>
      <c r="AH17" s="39"/>
      <c r="AI17" s="39"/>
      <c r="AJ17" s="39"/>
      <c r="AK17" s="36"/>
      <c r="AL17" s="133">
        <f t="shared" ref="AL17:AL23" si="3">SUM(G17:AK17)</f>
        <v>5</v>
      </c>
    </row>
    <row r="18" spans="1:38" ht="15.75" customHeight="1">
      <c r="A18" s="130"/>
      <c r="B18" s="18"/>
      <c r="C18" s="20">
        <v>2</v>
      </c>
      <c r="D18" s="42" t="s">
        <v>23</v>
      </c>
      <c r="E18" s="38">
        <f>F18*3</f>
        <v>435</v>
      </c>
      <c r="F18" s="43">
        <v>145</v>
      </c>
      <c r="G18" s="39"/>
      <c r="H18" s="39">
        <v>1</v>
      </c>
      <c r="I18" s="39"/>
      <c r="J18" s="39"/>
      <c r="K18" s="39"/>
      <c r="L18" s="39"/>
      <c r="M18" s="39"/>
      <c r="N18" s="39"/>
      <c r="O18" s="39">
        <v>1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>
        <v>1</v>
      </c>
      <c r="AH18" s="39"/>
      <c r="AI18" s="39"/>
      <c r="AJ18" s="39"/>
      <c r="AK18" s="36"/>
      <c r="AL18" s="133">
        <f t="shared" si="3"/>
        <v>3</v>
      </c>
    </row>
    <row r="19" spans="1:38" ht="15.75" customHeight="1">
      <c r="A19" s="130"/>
      <c r="B19" s="18"/>
      <c r="C19" s="20">
        <v>3</v>
      </c>
      <c r="D19" s="44" t="s">
        <v>32</v>
      </c>
      <c r="E19" s="45">
        <f>4*F19</f>
        <v>1600</v>
      </c>
      <c r="F19" s="41">
        <v>400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>
        <v>1</v>
      </c>
      <c r="Z19" s="39"/>
      <c r="AA19" s="39"/>
      <c r="AB19" s="39"/>
      <c r="AC19" s="39"/>
      <c r="AD19" s="39"/>
      <c r="AE19" s="39"/>
      <c r="AF19" s="39"/>
      <c r="AG19" s="39">
        <v>1</v>
      </c>
      <c r="AH19" s="39"/>
      <c r="AI19" s="39"/>
      <c r="AJ19" s="39"/>
      <c r="AK19" s="36"/>
      <c r="AL19" s="133">
        <f t="shared" si="3"/>
        <v>2</v>
      </c>
    </row>
    <row r="20" spans="1:38" ht="15.75" customHeight="1">
      <c r="A20" s="130"/>
      <c r="B20" s="18"/>
      <c r="C20" s="20">
        <v>4</v>
      </c>
      <c r="D20" s="42" t="s">
        <v>33</v>
      </c>
      <c r="E20" s="134">
        <v>680</v>
      </c>
      <c r="F20" s="18">
        <v>325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>
        <v>1</v>
      </c>
      <c r="AF20" s="19"/>
      <c r="AG20" s="19"/>
      <c r="AH20" s="19"/>
      <c r="AI20" s="19"/>
      <c r="AJ20" s="19"/>
      <c r="AK20" s="18">
        <v>2</v>
      </c>
      <c r="AL20" s="133">
        <f t="shared" si="3"/>
        <v>3</v>
      </c>
    </row>
    <row r="21" spans="1:38" ht="15.75" customHeight="1">
      <c r="A21" s="130"/>
      <c r="B21" s="18"/>
      <c r="C21" s="20">
        <v>5</v>
      </c>
      <c r="D21" s="42"/>
      <c r="E21" s="134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8"/>
      <c r="AL21" s="133">
        <f t="shared" si="3"/>
        <v>0</v>
      </c>
    </row>
    <row r="22" spans="1:38" ht="15.75" customHeight="1">
      <c r="A22" s="130"/>
      <c r="B22" s="18"/>
      <c r="C22" s="20">
        <v>6</v>
      </c>
      <c r="D22" s="42"/>
      <c r="E22" s="134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8"/>
      <c r="AL22" s="133">
        <f t="shared" si="3"/>
        <v>0</v>
      </c>
    </row>
    <row r="23" spans="1:38" ht="15.75" customHeight="1">
      <c r="A23" s="13"/>
      <c r="B23" s="41"/>
      <c r="C23" s="20">
        <v>7</v>
      </c>
      <c r="D23" s="44"/>
      <c r="E23" s="45"/>
      <c r="F23" s="41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133">
        <f t="shared" si="3"/>
        <v>0</v>
      </c>
    </row>
    <row r="24" spans="1:38" ht="15.75" customHeight="1">
      <c r="A24" s="49"/>
      <c r="B24" s="50"/>
      <c r="C24" s="293" t="s">
        <v>16</v>
      </c>
      <c r="D24" s="292"/>
      <c r="E24" s="51">
        <f>SUM(E17:E23)</f>
        <v>5400</v>
      </c>
      <c r="F24" s="51">
        <f>SUM(F17:F19)</f>
        <v>1440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135">
        <f>SUM(AL17:AL23)</f>
        <v>13</v>
      </c>
    </row>
    <row r="25" spans="1:38" ht="15.75" customHeight="1">
      <c r="A25" s="56">
        <v>3</v>
      </c>
      <c r="B25" s="14" t="s">
        <v>19</v>
      </c>
      <c r="C25" s="15">
        <v>1</v>
      </c>
      <c r="D25" s="16" t="s">
        <v>20</v>
      </c>
      <c r="E25" s="25">
        <v>740</v>
      </c>
      <c r="F25" s="17">
        <v>280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15"/>
      <c r="AL25" s="133">
        <f t="shared" ref="AL25:AL31" si="4">SUM(G25:AK25)</f>
        <v>0</v>
      </c>
    </row>
    <row r="26" spans="1:38" ht="15.75" customHeight="1">
      <c r="A26" s="58"/>
      <c r="C26" s="15">
        <v>2</v>
      </c>
      <c r="D26" s="16" t="s">
        <v>19</v>
      </c>
      <c r="E26" s="25">
        <v>960</v>
      </c>
      <c r="F26" s="17">
        <v>240</v>
      </c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>
        <v>2</v>
      </c>
      <c r="AC26" s="57"/>
      <c r="AD26" s="57"/>
      <c r="AE26" s="57"/>
      <c r="AF26" s="57"/>
      <c r="AG26" s="57"/>
      <c r="AH26" s="57"/>
      <c r="AI26" s="57"/>
      <c r="AJ26" s="57"/>
      <c r="AK26" s="15"/>
      <c r="AL26" s="133">
        <f t="shared" si="4"/>
        <v>2</v>
      </c>
    </row>
    <row r="27" spans="1:38" ht="15.75" customHeight="1">
      <c r="A27" s="136"/>
      <c r="B27" s="16"/>
      <c r="C27" s="15">
        <v>3</v>
      </c>
      <c r="D27" s="16"/>
      <c r="E27" s="25"/>
      <c r="F27" s="1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15"/>
      <c r="AL27" s="133">
        <f t="shared" si="4"/>
        <v>0</v>
      </c>
    </row>
    <row r="28" spans="1:38" ht="15.75" customHeight="1">
      <c r="A28" s="136"/>
      <c r="B28" s="16"/>
      <c r="C28" s="15">
        <v>4</v>
      </c>
      <c r="D28" s="16"/>
      <c r="E28" s="25"/>
      <c r="F28" s="1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15"/>
      <c r="AL28" s="133">
        <f t="shared" si="4"/>
        <v>0</v>
      </c>
    </row>
    <row r="29" spans="1:38" ht="15.75" customHeight="1">
      <c r="A29" s="136"/>
      <c r="B29" s="131"/>
      <c r="C29" s="15">
        <v>5</v>
      </c>
      <c r="D29" s="16"/>
      <c r="E29" s="25"/>
      <c r="F29" s="1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5"/>
      <c r="AL29" s="133">
        <f t="shared" si="4"/>
        <v>0</v>
      </c>
    </row>
    <row r="30" spans="1:38" ht="15.75" customHeight="1">
      <c r="A30" s="136"/>
      <c r="B30" s="131"/>
      <c r="C30" s="91">
        <v>6</v>
      </c>
      <c r="D30" s="137"/>
      <c r="E30" s="138"/>
      <c r="F30" s="139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1"/>
      <c r="AL30" s="133">
        <f t="shared" si="4"/>
        <v>0</v>
      </c>
    </row>
    <row r="31" spans="1:38" ht="15.75" customHeight="1">
      <c r="A31" s="58"/>
      <c r="B31" s="23"/>
      <c r="C31" s="26">
        <v>7</v>
      </c>
      <c r="D31" s="24"/>
      <c r="E31" s="59"/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0"/>
      <c r="AL31" s="133">
        <f t="shared" si="4"/>
        <v>0</v>
      </c>
    </row>
    <row r="32" spans="1:38" ht="15.75" customHeight="1">
      <c r="A32" s="62"/>
      <c r="B32" s="63"/>
      <c r="C32" s="294" t="s">
        <v>16</v>
      </c>
      <c r="D32" s="292"/>
      <c r="E32" s="64">
        <f>SUM(E25:E31)</f>
        <v>1700</v>
      </c>
      <c r="F32" s="64">
        <f>SUM(F25:F29)</f>
        <v>520</v>
      </c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142">
        <f>SUM(AL25:AL31)</f>
        <v>2</v>
      </c>
    </row>
    <row r="33" spans="1:58" ht="15.75" customHeight="1">
      <c r="A33" s="67">
        <v>4</v>
      </c>
      <c r="B33" s="68" t="s">
        <v>24</v>
      </c>
      <c r="C33" s="69">
        <v>1</v>
      </c>
      <c r="D33" s="70" t="s">
        <v>25</v>
      </c>
      <c r="E33" s="71">
        <v>79</v>
      </c>
      <c r="F33" s="71">
        <v>24</v>
      </c>
      <c r="G33" s="67"/>
      <c r="H33" s="67"/>
      <c r="I33" s="67"/>
      <c r="J33" s="67"/>
      <c r="K33" s="67"/>
      <c r="L33" s="67"/>
      <c r="M33" s="67"/>
      <c r="N33" s="67"/>
      <c r="O33" s="67">
        <v>1</v>
      </c>
      <c r="P33" s="67"/>
      <c r="Q33" s="67">
        <v>1</v>
      </c>
      <c r="R33" s="67"/>
      <c r="S33" s="67">
        <v>1</v>
      </c>
      <c r="T33" s="67"/>
      <c r="U33" s="67">
        <v>1</v>
      </c>
      <c r="V33" s="67"/>
      <c r="W33" s="67"/>
      <c r="X33" s="67"/>
      <c r="Y33" s="67"/>
      <c r="Z33" s="67"/>
      <c r="AA33" s="67"/>
      <c r="AB33" s="67">
        <v>1</v>
      </c>
      <c r="AC33" s="67"/>
      <c r="AD33" s="67"/>
      <c r="AE33" s="67"/>
      <c r="AF33" s="67"/>
      <c r="AG33" s="67"/>
      <c r="AH33" s="67"/>
      <c r="AI33" s="67"/>
      <c r="AJ33" s="67"/>
      <c r="AK33" s="67"/>
      <c r="AL33" s="133">
        <f t="shared" ref="AL33:AL39" si="5">SUM(G33:AK33)</f>
        <v>5</v>
      </c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</row>
    <row r="34" spans="1:58" ht="15.75" customHeight="1">
      <c r="A34" s="76"/>
      <c r="B34" s="77"/>
      <c r="C34" s="91">
        <v>2</v>
      </c>
      <c r="D34" s="92" t="s">
        <v>34</v>
      </c>
      <c r="E34" s="80">
        <v>809</v>
      </c>
      <c r="F34" s="80">
        <v>247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>
        <v>2</v>
      </c>
      <c r="U34" s="76"/>
      <c r="V34" s="76"/>
      <c r="W34" s="76"/>
      <c r="X34" s="76"/>
      <c r="Y34" s="76"/>
      <c r="Z34" s="76"/>
      <c r="AA34" s="76"/>
      <c r="AB34" s="76"/>
      <c r="AC34" s="76"/>
      <c r="AD34" s="76">
        <v>1</v>
      </c>
      <c r="AE34" s="76"/>
      <c r="AF34" s="76"/>
      <c r="AG34" s="76"/>
      <c r="AH34" s="76"/>
      <c r="AI34" s="76"/>
      <c r="AJ34" s="76"/>
      <c r="AK34" s="76"/>
      <c r="AL34" s="133">
        <f t="shared" si="5"/>
        <v>3</v>
      </c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</row>
    <row r="35" spans="1:58" ht="15.75" customHeight="1">
      <c r="A35" s="76"/>
      <c r="B35" s="77"/>
      <c r="C35" s="91">
        <v>3</v>
      </c>
      <c r="D35" s="143" t="s">
        <v>35</v>
      </c>
      <c r="E35" s="144">
        <v>2996</v>
      </c>
      <c r="F35" s="144">
        <v>749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>
        <v>2</v>
      </c>
      <c r="AB35" s="76"/>
      <c r="AC35" s="76"/>
      <c r="AD35" s="76"/>
      <c r="AE35" s="76"/>
      <c r="AF35" s="76"/>
      <c r="AG35" s="76"/>
      <c r="AH35" s="76">
        <v>2</v>
      </c>
      <c r="AI35" s="76"/>
      <c r="AJ35" s="76"/>
      <c r="AK35" s="76"/>
      <c r="AL35" s="133">
        <f t="shared" si="5"/>
        <v>4</v>
      </c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</row>
    <row r="36" spans="1:58" ht="15.75" customHeight="1">
      <c r="A36" s="76"/>
      <c r="B36" s="77"/>
      <c r="C36" s="91">
        <v>4</v>
      </c>
      <c r="D36" s="145" t="s">
        <v>36</v>
      </c>
      <c r="E36" s="80">
        <v>313</v>
      </c>
      <c r="F36" s="80">
        <v>102</v>
      </c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>
        <v>1</v>
      </c>
      <c r="AE36" s="76"/>
      <c r="AF36" s="76"/>
      <c r="AG36" s="76"/>
      <c r="AH36" s="76"/>
      <c r="AI36" s="76"/>
      <c r="AJ36" s="76"/>
      <c r="AK36" s="76"/>
      <c r="AL36" s="133">
        <f t="shared" si="5"/>
        <v>1</v>
      </c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</row>
    <row r="37" spans="1:58" ht="15.75" customHeight="1">
      <c r="A37" s="76"/>
      <c r="B37" s="77"/>
      <c r="C37" s="91">
        <v>5</v>
      </c>
      <c r="D37" s="145" t="s">
        <v>37</v>
      </c>
      <c r="E37" s="80"/>
      <c r="F37" s="80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>
        <v>2</v>
      </c>
      <c r="AJ37" s="76"/>
      <c r="AK37" s="76"/>
      <c r="AL37" s="133">
        <f t="shared" si="5"/>
        <v>2</v>
      </c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</row>
    <row r="38" spans="1:58" ht="15.75" customHeight="1">
      <c r="A38" s="76"/>
      <c r="B38" s="77"/>
      <c r="C38" s="91">
        <v>6</v>
      </c>
      <c r="D38" s="145"/>
      <c r="E38" s="80"/>
      <c r="F38" s="80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133">
        <f t="shared" si="5"/>
        <v>0</v>
      </c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</row>
    <row r="39" spans="1:58" ht="15.75" customHeight="1">
      <c r="A39" s="81"/>
      <c r="B39" s="82"/>
      <c r="C39" s="91">
        <v>7</v>
      </c>
      <c r="D39" s="146"/>
      <c r="E39" s="84"/>
      <c r="F39" s="84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133">
        <f t="shared" si="5"/>
        <v>0</v>
      </c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</row>
    <row r="40" spans="1:58" ht="15.75" customHeight="1">
      <c r="A40" s="85"/>
      <c r="B40" s="86"/>
      <c r="C40" s="295" t="s">
        <v>16</v>
      </c>
      <c r="D40" s="292"/>
      <c r="E40" s="87">
        <f t="shared" ref="E40:F40" si="6">SUM(E33:E39)</f>
        <v>4197</v>
      </c>
      <c r="F40" s="87">
        <f t="shared" si="6"/>
        <v>1122</v>
      </c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147">
        <f>SUM(AL33:AL39)</f>
        <v>15</v>
      </c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</row>
    <row r="41" spans="1:58" ht="15.75" customHeight="1">
      <c r="A41" s="67">
        <v>5</v>
      </c>
      <c r="B41" s="68" t="s">
        <v>38</v>
      </c>
      <c r="C41" s="69">
        <v>1</v>
      </c>
      <c r="D41" s="70" t="s">
        <v>39</v>
      </c>
      <c r="E41" s="17">
        <f>F41*4</f>
        <v>1408</v>
      </c>
      <c r="F41" s="17">
        <f>16*22</f>
        <v>352</v>
      </c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>
        <v>2</v>
      </c>
      <c r="V41" s="67"/>
      <c r="W41" s="67"/>
      <c r="X41" s="67"/>
      <c r="Y41" s="67"/>
      <c r="Z41" s="67"/>
      <c r="AA41" s="67"/>
      <c r="AB41" s="67"/>
      <c r="AC41" s="67">
        <v>1</v>
      </c>
      <c r="AD41" s="67"/>
      <c r="AE41" s="67"/>
      <c r="AF41" s="67"/>
      <c r="AG41" s="67">
        <v>1</v>
      </c>
      <c r="AH41" s="67"/>
      <c r="AI41" s="67">
        <v>1</v>
      </c>
      <c r="AJ41" s="67"/>
      <c r="AK41" s="67"/>
      <c r="AL41" s="148">
        <f t="shared" ref="AL41:AL47" si="7">SUM(G41:AK41)</f>
        <v>5</v>
      </c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</row>
    <row r="42" spans="1:58" ht="15.75" customHeight="1">
      <c r="A42" s="149"/>
      <c r="B42" s="150"/>
      <c r="C42" s="91">
        <v>2</v>
      </c>
      <c r="D42" s="151" t="s">
        <v>40</v>
      </c>
      <c r="E42" s="17">
        <v>1100</v>
      </c>
      <c r="F42" s="17">
        <v>498</v>
      </c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>
        <v>1</v>
      </c>
      <c r="AE42" s="149"/>
      <c r="AF42" s="149"/>
      <c r="AG42" s="149"/>
      <c r="AH42" s="149"/>
      <c r="AI42" s="149"/>
      <c r="AJ42" s="149"/>
      <c r="AK42" s="149">
        <v>1</v>
      </c>
      <c r="AL42" s="148">
        <f t="shared" si="7"/>
        <v>2</v>
      </c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</row>
    <row r="43" spans="1:58" ht="15.75" customHeight="1">
      <c r="A43" s="149"/>
      <c r="B43" s="150"/>
      <c r="C43" s="91">
        <v>3</v>
      </c>
      <c r="D43" s="151" t="s">
        <v>41</v>
      </c>
      <c r="E43" s="17"/>
      <c r="F43" s="17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>
        <v>1</v>
      </c>
      <c r="AL43" s="148">
        <f t="shared" si="7"/>
        <v>1</v>
      </c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</row>
    <row r="44" spans="1:58" ht="15.75" customHeight="1">
      <c r="A44" s="149"/>
      <c r="B44" s="150"/>
      <c r="C44" s="91">
        <v>4</v>
      </c>
      <c r="D44" s="151"/>
      <c r="E44" s="17"/>
      <c r="F44" s="17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8">
        <f t="shared" si="7"/>
        <v>0</v>
      </c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</row>
    <row r="45" spans="1:58" ht="15.75" customHeight="1">
      <c r="A45" s="149"/>
      <c r="B45" s="150"/>
      <c r="C45" s="91">
        <v>5</v>
      </c>
      <c r="D45" s="151"/>
      <c r="E45" s="17"/>
      <c r="F45" s="17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8">
        <f t="shared" si="7"/>
        <v>0</v>
      </c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</row>
    <row r="46" spans="1:58" ht="15.75" customHeight="1">
      <c r="A46" s="76"/>
      <c r="B46" s="77"/>
      <c r="C46" s="91">
        <v>6</v>
      </c>
      <c r="D46" s="92"/>
      <c r="E46" s="80"/>
      <c r="F46" s="80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148">
        <f t="shared" si="7"/>
        <v>0</v>
      </c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</row>
    <row r="47" spans="1:58" ht="15.75" customHeight="1">
      <c r="A47" s="81"/>
      <c r="B47" s="82"/>
      <c r="C47" s="91">
        <v>7</v>
      </c>
      <c r="D47" s="83" t="s">
        <v>2</v>
      </c>
      <c r="E47" s="84"/>
      <c r="F47" s="84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148">
        <f t="shared" si="7"/>
        <v>0</v>
      </c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</row>
    <row r="48" spans="1:58" ht="15.75" customHeight="1">
      <c r="A48" s="49"/>
      <c r="B48" s="50"/>
      <c r="C48" s="293" t="s">
        <v>16</v>
      </c>
      <c r="D48" s="292"/>
      <c r="E48" s="51">
        <f t="shared" ref="E48:F48" si="8">SUM(E41:E46)</f>
        <v>2508</v>
      </c>
      <c r="F48" s="51">
        <f t="shared" si="8"/>
        <v>850</v>
      </c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135">
        <f>SUM(AL41:AL47)</f>
        <v>8</v>
      </c>
    </row>
    <row r="49" spans="1:38" ht="15.75" customHeight="1">
      <c r="A49" s="56">
        <v>6</v>
      </c>
      <c r="B49" s="14" t="s">
        <v>42</v>
      </c>
      <c r="C49" s="69">
        <v>1</v>
      </c>
      <c r="D49" s="16" t="s">
        <v>42</v>
      </c>
      <c r="E49" s="25">
        <f>4*F49</f>
        <v>1800</v>
      </c>
      <c r="F49" s="17">
        <v>450</v>
      </c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>
        <v>2</v>
      </c>
      <c r="AB49" s="57"/>
      <c r="AC49" s="57"/>
      <c r="AD49" s="57"/>
      <c r="AE49" s="57"/>
      <c r="AF49" s="57"/>
      <c r="AG49" s="57"/>
      <c r="AH49" s="57"/>
      <c r="AI49" s="57"/>
      <c r="AJ49" s="57">
        <v>2</v>
      </c>
      <c r="AK49" s="15"/>
      <c r="AL49" s="133">
        <f t="shared" ref="AL49:AL55" si="9">SUM(G49:AK49)</f>
        <v>4</v>
      </c>
    </row>
    <row r="50" spans="1:38" ht="15.75" customHeight="1">
      <c r="A50" s="136"/>
      <c r="B50" s="152"/>
      <c r="C50" s="91">
        <v>2</v>
      </c>
      <c r="D50" s="16"/>
      <c r="E50" s="25"/>
      <c r="F50" s="1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15"/>
      <c r="AL50" s="133">
        <f t="shared" si="9"/>
        <v>0</v>
      </c>
    </row>
    <row r="51" spans="1:38" ht="15.75" customHeight="1">
      <c r="A51" s="136"/>
      <c r="B51" s="152"/>
      <c r="C51" s="91">
        <v>3</v>
      </c>
      <c r="D51" s="16"/>
      <c r="E51" s="25"/>
      <c r="F51" s="1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15"/>
      <c r="AL51" s="133">
        <f t="shared" si="9"/>
        <v>0</v>
      </c>
    </row>
    <row r="52" spans="1:38" ht="15.75" customHeight="1">
      <c r="A52" s="136"/>
      <c r="B52" s="152"/>
      <c r="C52" s="91">
        <v>4</v>
      </c>
      <c r="D52" s="16"/>
      <c r="E52" s="25"/>
      <c r="F52" s="1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15"/>
      <c r="AL52" s="133">
        <f t="shared" si="9"/>
        <v>0</v>
      </c>
    </row>
    <row r="53" spans="1:38" ht="15.75" customHeight="1">
      <c r="A53" s="136"/>
      <c r="B53" s="16"/>
      <c r="C53" s="91">
        <v>5</v>
      </c>
      <c r="D53" s="16"/>
      <c r="E53" s="25"/>
      <c r="F53" s="1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15"/>
      <c r="AL53" s="133">
        <f t="shared" si="9"/>
        <v>0</v>
      </c>
    </row>
    <row r="54" spans="1:38" ht="15.75" customHeight="1">
      <c r="A54" s="136"/>
      <c r="B54" s="131"/>
      <c r="C54" s="91">
        <v>6</v>
      </c>
      <c r="D54" s="16"/>
      <c r="E54" s="25"/>
      <c r="F54" s="1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15"/>
      <c r="AL54" s="133">
        <f t="shared" si="9"/>
        <v>0</v>
      </c>
    </row>
    <row r="55" spans="1:38" ht="15.75" customHeight="1">
      <c r="A55" s="58"/>
      <c r="B55" s="23"/>
      <c r="C55" s="91">
        <v>7</v>
      </c>
      <c r="D55" s="24"/>
      <c r="E55" s="59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0"/>
      <c r="AL55" s="133">
        <f t="shared" si="9"/>
        <v>0</v>
      </c>
    </row>
    <row r="56" spans="1:38" ht="15.75" customHeight="1">
      <c r="A56" s="62"/>
      <c r="B56" s="63"/>
      <c r="C56" s="294" t="s">
        <v>16</v>
      </c>
      <c r="D56" s="292"/>
      <c r="E56" s="64">
        <f t="shared" ref="E56:F56" si="10">SUM(E49:E54)</f>
        <v>1800</v>
      </c>
      <c r="F56" s="64">
        <f t="shared" si="10"/>
        <v>450</v>
      </c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142">
        <f>SUM(AL49:AL55)</f>
        <v>4</v>
      </c>
    </row>
    <row r="57" spans="1:38" ht="15.75" customHeight="1">
      <c r="A57" s="67">
        <v>7</v>
      </c>
      <c r="B57" s="68" t="s">
        <v>43</v>
      </c>
      <c r="C57" s="69">
        <v>1</v>
      </c>
      <c r="D57" s="70" t="s">
        <v>44</v>
      </c>
      <c r="E57" s="71">
        <v>750</v>
      </c>
      <c r="F57" s="71">
        <v>325</v>
      </c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>
        <v>1</v>
      </c>
      <c r="AE57" s="67"/>
      <c r="AF57" s="67"/>
      <c r="AG57" s="67"/>
      <c r="AH57" s="67"/>
      <c r="AI57" s="67"/>
      <c r="AJ57" s="67"/>
      <c r="AK57" s="67"/>
      <c r="AL57" s="148">
        <f t="shared" ref="AL57:AL63" si="11">SUM(G57:AK57)</f>
        <v>1</v>
      </c>
    </row>
    <row r="58" spans="1:38" ht="15.75" customHeight="1">
      <c r="A58" s="149"/>
      <c r="B58" s="150"/>
      <c r="C58" s="91">
        <v>2</v>
      </c>
      <c r="D58" s="151"/>
      <c r="E58" s="153"/>
      <c r="F58" s="153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8">
        <f t="shared" si="11"/>
        <v>0</v>
      </c>
    </row>
    <row r="59" spans="1:38" ht="15.75" customHeight="1">
      <c r="A59" s="149"/>
      <c r="B59" s="150"/>
      <c r="C59" s="91">
        <v>3</v>
      </c>
      <c r="D59" s="151"/>
      <c r="E59" s="153"/>
      <c r="F59" s="153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8">
        <f t="shared" si="11"/>
        <v>0</v>
      </c>
    </row>
    <row r="60" spans="1:38" ht="15.75" customHeight="1">
      <c r="A60" s="149"/>
      <c r="B60" s="150"/>
      <c r="C60" s="91">
        <v>4</v>
      </c>
      <c r="D60" s="151"/>
      <c r="E60" s="153"/>
      <c r="F60" s="153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8">
        <f t="shared" si="11"/>
        <v>0</v>
      </c>
    </row>
    <row r="61" spans="1:38" ht="15.75" customHeight="1">
      <c r="A61" s="149"/>
      <c r="B61" s="150"/>
      <c r="C61" s="91">
        <v>5</v>
      </c>
      <c r="D61" s="151"/>
      <c r="E61" s="153"/>
      <c r="F61" s="153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8">
        <f t="shared" si="11"/>
        <v>0</v>
      </c>
    </row>
    <row r="62" spans="1:38" ht="15.75" customHeight="1">
      <c r="A62" s="76"/>
      <c r="B62" s="77"/>
      <c r="C62" s="91">
        <v>6</v>
      </c>
      <c r="D62" s="154"/>
      <c r="E62" s="80"/>
      <c r="F62" s="80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148">
        <f t="shared" si="11"/>
        <v>0</v>
      </c>
    </row>
    <row r="63" spans="1:38" ht="15.75" customHeight="1">
      <c r="A63" s="81"/>
      <c r="B63" s="82"/>
      <c r="C63" s="91">
        <v>7</v>
      </c>
      <c r="D63" s="83"/>
      <c r="E63" s="84"/>
      <c r="F63" s="84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148">
        <f t="shared" si="11"/>
        <v>0</v>
      </c>
    </row>
    <row r="64" spans="1:38" ht="15.75" customHeight="1">
      <c r="A64" s="49"/>
      <c r="B64" s="50"/>
      <c r="C64" s="293" t="s">
        <v>16</v>
      </c>
      <c r="D64" s="292"/>
      <c r="E64" s="51">
        <f t="shared" ref="E64:F64" si="12">SUM(E57:E63)</f>
        <v>750</v>
      </c>
      <c r="F64" s="51">
        <f t="shared" si="12"/>
        <v>325</v>
      </c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135">
        <f>SUM(AL57:AL63)</f>
        <v>1</v>
      </c>
    </row>
    <row r="65" spans="1:58" ht="15.75" customHeight="1">
      <c r="A65" s="67">
        <v>8</v>
      </c>
      <c r="B65" s="68" t="s">
        <v>45</v>
      </c>
      <c r="C65" s="69">
        <v>1</v>
      </c>
      <c r="D65" s="70" t="s">
        <v>46</v>
      </c>
      <c r="E65" s="71">
        <v>969</v>
      </c>
      <c r="F65" s="71">
        <v>450</v>
      </c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>
        <v>2</v>
      </c>
      <c r="AF65" s="67"/>
      <c r="AG65" s="67"/>
      <c r="AH65" s="67"/>
      <c r="AI65" s="67"/>
      <c r="AJ65" s="67"/>
      <c r="AK65" s="67"/>
      <c r="AL65" s="148">
        <f t="shared" ref="AL65:AL71" si="13">SUM(G65:AK65)</f>
        <v>2</v>
      </c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</row>
    <row r="66" spans="1:58" ht="15.75" customHeight="1">
      <c r="A66" s="149"/>
      <c r="B66" s="150"/>
      <c r="C66" s="91">
        <v>2</v>
      </c>
      <c r="D66" s="151"/>
      <c r="E66" s="153"/>
      <c r="F66" s="153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8">
        <f t="shared" si="13"/>
        <v>0</v>
      </c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</row>
    <row r="67" spans="1:58" ht="15.75" customHeight="1">
      <c r="A67" s="149"/>
      <c r="B67" s="150"/>
      <c r="C67" s="91">
        <v>3</v>
      </c>
      <c r="D67" s="151"/>
      <c r="E67" s="153"/>
      <c r="F67" s="153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8">
        <f t="shared" si="13"/>
        <v>0</v>
      </c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</row>
    <row r="68" spans="1:58" ht="15.75" customHeight="1">
      <c r="A68" s="149"/>
      <c r="B68" s="150"/>
      <c r="C68" s="91">
        <v>4</v>
      </c>
      <c r="D68" s="151"/>
      <c r="E68" s="153"/>
      <c r="F68" s="153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8">
        <f t="shared" si="13"/>
        <v>0</v>
      </c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</row>
    <row r="69" spans="1:58" ht="15.75" customHeight="1">
      <c r="A69" s="149"/>
      <c r="B69" s="150"/>
      <c r="C69" s="91">
        <v>5</v>
      </c>
      <c r="D69" s="151"/>
      <c r="E69" s="153"/>
      <c r="F69" s="153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8">
        <f t="shared" si="13"/>
        <v>0</v>
      </c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</row>
    <row r="70" spans="1:58" ht="15.75" customHeight="1">
      <c r="A70" s="76"/>
      <c r="B70" s="77"/>
      <c r="C70" s="91">
        <v>6</v>
      </c>
      <c r="D70" s="154"/>
      <c r="E70" s="80"/>
      <c r="F70" s="80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148">
        <f t="shared" si="13"/>
        <v>0</v>
      </c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</row>
    <row r="71" spans="1:58" ht="15.75" customHeight="1">
      <c r="A71" s="81"/>
      <c r="B71" s="82"/>
      <c r="C71" s="91">
        <v>7</v>
      </c>
      <c r="D71" s="83"/>
      <c r="E71" s="84"/>
      <c r="F71" s="84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148">
        <f t="shared" si="13"/>
        <v>0</v>
      </c>
    </row>
    <row r="72" spans="1:58" ht="15.75" customHeight="1">
      <c r="A72" s="49"/>
      <c r="B72" s="50"/>
      <c r="C72" s="293" t="s">
        <v>16</v>
      </c>
      <c r="D72" s="292"/>
      <c r="E72" s="51">
        <f t="shared" ref="E72:F72" si="14">SUM(E65:E71)</f>
        <v>969</v>
      </c>
      <c r="F72" s="51">
        <f t="shared" si="14"/>
        <v>450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135">
        <f>SUM(AL65:AL71)</f>
        <v>2</v>
      </c>
    </row>
    <row r="73" spans="1:58" ht="15.75" customHeight="1">
      <c r="A73" s="67">
        <v>9</v>
      </c>
      <c r="B73" s="68" t="s">
        <v>47</v>
      </c>
      <c r="C73" s="69">
        <v>1</v>
      </c>
      <c r="D73" s="70" t="s">
        <v>48</v>
      </c>
      <c r="E73" s="71"/>
      <c r="F73" s="71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>
        <v>2</v>
      </c>
      <c r="AI73" s="67"/>
      <c r="AJ73" s="67"/>
      <c r="AK73" s="67"/>
      <c r="AL73" s="148">
        <f t="shared" ref="AL73:AL79" si="15">SUM(G73:AK73)</f>
        <v>2</v>
      </c>
    </row>
    <row r="74" spans="1:58" ht="15.75" customHeight="1">
      <c r="A74" s="149"/>
      <c r="B74" s="150"/>
      <c r="C74" s="91">
        <v>2</v>
      </c>
      <c r="D74" s="151" t="s">
        <v>49</v>
      </c>
      <c r="E74" s="71"/>
      <c r="F74" s="153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>
        <v>2</v>
      </c>
      <c r="AK74" s="149"/>
      <c r="AL74" s="148">
        <f t="shared" si="15"/>
        <v>2</v>
      </c>
    </row>
    <row r="75" spans="1:58" ht="15.75" customHeight="1">
      <c r="A75" s="149"/>
      <c r="B75" s="150"/>
      <c r="C75" s="91">
        <v>3</v>
      </c>
      <c r="D75" s="151"/>
      <c r="E75" s="71"/>
      <c r="F75" s="153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8">
        <f t="shared" si="15"/>
        <v>0</v>
      </c>
    </row>
    <row r="76" spans="1:58" ht="15.75" customHeight="1">
      <c r="A76" s="149"/>
      <c r="B76" s="150"/>
      <c r="C76" s="91">
        <v>4</v>
      </c>
      <c r="D76" s="151"/>
      <c r="E76" s="71"/>
      <c r="F76" s="153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8">
        <f t="shared" si="15"/>
        <v>0</v>
      </c>
    </row>
    <row r="77" spans="1:58" ht="15.75" customHeight="1">
      <c r="A77" s="149"/>
      <c r="B77" s="150"/>
      <c r="C77" s="91">
        <v>5</v>
      </c>
      <c r="D77" s="151"/>
      <c r="E77" s="71"/>
      <c r="F77" s="153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8">
        <f t="shared" si="15"/>
        <v>0</v>
      </c>
    </row>
    <row r="78" spans="1:58" ht="15.75" customHeight="1">
      <c r="A78" s="76"/>
      <c r="B78" s="77"/>
      <c r="C78" s="91">
        <v>6</v>
      </c>
      <c r="D78" s="92"/>
      <c r="E78" s="71"/>
      <c r="F78" s="80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148">
        <f t="shared" si="15"/>
        <v>0</v>
      </c>
    </row>
    <row r="79" spans="1:58" ht="15.75" customHeight="1">
      <c r="A79" s="81"/>
      <c r="B79" s="82"/>
      <c r="C79" s="91">
        <v>7</v>
      </c>
      <c r="D79" s="83"/>
      <c r="E79" s="84"/>
      <c r="F79" s="84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148">
        <f t="shared" si="15"/>
        <v>0</v>
      </c>
    </row>
    <row r="80" spans="1:58" ht="15.75" customHeight="1">
      <c r="A80" s="49"/>
      <c r="B80" s="50"/>
      <c r="C80" s="293" t="s">
        <v>16</v>
      </c>
      <c r="D80" s="292"/>
      <c r="E80" s="51">
        <f t="shared" ref="E80:F80" si="16">SUM(E73:E79)</f>
        <v>0</v>
      </c>
      <c r="F80" s="51">
        <f t="shared" si="16"/>
        <v>0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135">
        <f>SUM(AL73:AL79)</f>
        <v>4</v>
      </c>
    </row>
    <row r="81" spans="1:38" ht="15.75" customHeight="1">
      <c r="A81" s="67">
        <v>10</v>
      </c>
      <c r="B81" s="68" t="s">
        <v>50</v>
      </c>
      <c r="C81" s="69">
        <v>1</v>
      </c>
      <c r="D81" s="70" t="s">
        <v>51</v>
      </c>
      <c r="E81" s="71"/>
      <c r="F81" s="71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>
        <v>2</v>
      </c>
      <c r="AL81" s="148">
        <f t="shared" ref="AL81:AL87" si="17">SUM(G81:AK81)</f>
        <v>2</v>
      </c>
    </row>
    <row r="82" spans="1:38" ht="15.75" customHeight="1">
      <c r="A82" s="149"/>
      <c r="B82" s="150"/>
      <c r="C82" s="91">
        <v>2</v>
      </c>
      <c r="D82" s="151"/>
      <c r="E82" s="71"/>
      <c r="F82" s="153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8">
        <f t="shared" si="17"/>
        <v>0</v>
      </c>
    </row>
    <row r="83" spans="1:38" ht="15.75" customHeight="1">
      <c r="A83" s="149"/>
      <c r="B83" s="150"/>
      <c r="C83" s="91">
        <v>3</v>
      </c>
      <c r="D83" s="151"/>
      <c r="E83" s="71"/>
      <c r="F83" s="153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8">
        <f t="shared" si="17"/>
        <v>0</v>
      </c>
    </row>
    <row r="84" spans="1:38" ht="15.75" customHeight="1">
      <c r="A84" s="149"/>
      <c r="B84" s="150"/>
      <c r="C84" s="91">
        <v>4</v>
      </c>
      <c r="D84" s="151"/>
      <c r="E84" s="71"/>
      <c r="F84" s="153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8">
        <f t="shared" si="17"/>
        <v>0</v>
      </c>
    </row>
    <row r="85" spans="1:38" ht="15.75" customHeight="1">
      <c r="A85" s="149"/>
      <c r="B85" s="150"/>
      <c r="C85" s="91">
        <v>5</v>
      </c>
      <c r="D85" s="151"/>
      <c r="E85" s="71"/>
      <c r="F85" s="153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8">
        <f t="shared" si="17"/>
        <v>0</v>
      </c>
    </row>
    <row r="86" spans="1:38" ht="15.75" customHeight="1">
      <c r="A86" s="76"/>
      <c r="B86" s="77"/>
      <c r="C86" s="91">
        <v>6</v>
      </c>
      <c r="D86" s="92"/>
      <c r="E86" s="71"/>
      <c r="F86" s="80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148">
        <f t="shared" si="17"/>
        <v>0</v>
      </c>
    </row>
    <row r="87" spans="1:38" ht="15.75" customHeight="1">
      <c r="A87" s="81"/>
      <c r="B87" s="82"/>
      <c r="C87" s="91">
        <v>7</v>
      </c>
      <c r="D87" s="83"/>
      <c r="E87" s="84"/>
      <c r="F87" s="84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148">
        <f t="shared" si="17"/>
        <v>0</v>
      </c>
    </row>
    <row r="88" spans="1:38" ht="15.75" customHeight="1">
      <c r="A88" s="49"/>
      <c r="B88" s="50"/>
      <c r="C88" s="293" t="s">
        <v>16</v>
      </c>
      <c r="D88" s="292"/>
      <c r="E88" s="51">
        <f t="shared" ref="E88:F88" si="18">SUM(E81:E87)</f>
        <v>0</v>
      </c>
      <c r="F88" s="51">
        <f t="shared" si="18"/>
        <v>0</v>
      </c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135">
        <f>SUM(AL81:AL87)</f>
        <v>2</v>
      </c>
    </row>
    <row r="89" spans="1:38" ht="15.75" customHeight="1">
      <c r="A89" s="67">
        <v>11</v>
      </c>
      <c r="B89" s="68" t="s">
        <v>52</v>
      </c>
      <c r="C89" s="69">
        <v>1</v>
      </c>
      <c r="D89" s="70" t="s">
        <v>53</v>
      </c>
      <c r="E89" s="71"/>
      <c r="F89" s="71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>
        <v>2</v>
      </c>
      <c r="AL89" s="148">
        <f t="shared" ref="AL89:AL95" si="19">SUM(G89:AK89)</f>
        <v>2</v>
      </c>
    </row>
    <row r="90" spans="1:38" ht="15.75" customHeight="1">
      <c r="A90" s="149"/>
      <c r="B90" s="150"/>
      <c r="C90" s="91">
        <v>2</v>
      </c>
      <c r="D90" s="151"/>
      <c r="E90" s="71"/>
      <c r="F90" s="153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8">
        <f t="shared" si="19"/>
        <v>0</v>
      </c>
    </row>
    <row r="91" spans="1:38" ht="15.75" customHeight="1">
      <c r="A91" s="149"/>
      <c r="B91" s="150"/>
      <c r="C91" s="91">
        <v>3</v>
      </c>
      <c r="D91" s="151"/>
      <c r="E91" s="71"/>
      <c r="F91" s="153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8">
        <f t="shared" si="19"/>
        <v>0</v>
      </c>
    </row>
    <row r="92" spans="1:38" ht="15.75" customHeight="1">
      <c r="A92" s="149"/>
      <c r="B92" s="150"/>
      <c r="C92" s="91">
        <v>4</v>
      </c>
      <c r="D92" s="151"/>
      <c r="E92" s="71"/>
      <c r="F92" s="153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8">
        <f t="shared" si="19"/>
        <v>0</v>
      </c>
    </row>
    <row r="93" spans="1:38" ht="15.75" customHeight="1">
      <c r="A93" s="149"/>
      <c r="B93" s="150"/>
      <c r="C93" s="91">
        <v>5</v>
      </c>
      <c r="D93" s="151"/>
      <c r="E93" s="71"/>
      <c r="F93" s="153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8">
        <f t="shared" si="19"/>
        <v>0</v>
      </c>
    </row>
    <row r="94" spans="1:38" ht="15.75" customHeight="1">
      <c r="A94" s="76"/>
      <c r="B94" s="77"/>
      <c r="C94" s="91">
        <v>6</v>
      </c>
      <c r="D94" s="92"/>
      <c r="E94" s="71"/>
      <c r="F94" s="80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148">
        <f t="shared" si="19"/>
        <v>0</v>
      </c>
    </row>
    <row r="95" spans="1:38" ht="15.75" customHeight="1">
      <c r="A95" s="81"/>
      <c r="B95" s="82"/>
      <c r="C95" s="91">
        <v>7</v>
      </c>
      <c r="D95" s="83"/>
      <c r="E95" s="84"/>
      <c r="F95" s="84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148">
        <f t="shared" si="19"/>
        <v>0</v>
      </c>
    </row>
    <row r="96" spans="1:38" ht="15.75" customHeight="1">
      <c r="A96" s="49"/>
      <c r="B96" s="50"/>
      <c r="C96" s="293" t="s">
        <v>16</v>
      </c>
      <c r="D96" s="292"/>
      <c r="E96" s="51">
        <f t="shared" ref="E96:F96" si="20">SUM(E89:E95)</f>
        <v>0</v>
      </c>
      <c r="F96" s="51">
        <f t="shared" si="20"/>
        <v>0</v>
      </c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135">
        <f>SUM(AL89:AL95)</f>
        <v>2</v>
      </c>
    </row>
    <row r="97" spans="1:58" ht="15.75" customHeight="1">
      <c r="A97" s="93"/>
      <c r="B97" s="94"/>
      <c r="C97" s="95"/>
      <c r="D97" s="96"/>
      <c r="E97" s="97"/>
      <c r="F97" s="97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155"/>
    </row>
    <row r="98" spans="1:58" ht="15.75" customHeight="1">
      <c r="A98" s="93"/>
      <c r="B98" s="94"/>
      <c r="C98" s="95"/>
      <c r="D98" s="96"/>
      <c r="E98" s="97"/>
      <c r="F98" s="97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155"/>
    </row>
    <row r="99" spans="1:58" ht="21.75" customHeight="1">
      <c r="A99" s="296" t="s">
        <v>21</v>
      </c>
      <c r="B99" s="297"/>
      <c r="C99" s="101"/>
      <c r="D99" s="102"/>
      <c r="E99" s="103">
        <f t="shared" ref="E99:F99" si="21">E16+E24+E32+E40+E48+E56+E64+E72+E80+E96</f>
        <v>29707</v>
      </c>
      <c r="F99" s="103">
        <f t="shared" si="21"/>
        <v>9332</v>
      </c>
      <c r="G99" s="103">
        <f t="shared" ref="G99:AK99" si="22">SUM(G6:G98)</f>
        <v>0</v>
      </c>
      <c r="H99" s="103">
        <f t="shared" si="22"/>
        <v>1</v>
      </c>
      <c r="I99" s="103">
        <f t="shared" si="22"/>
        <v>0</v>
      </c>
      <c r="J99" s="103">
        <f t="shared" si="22"/>
        <v>2</v>
      </c>
      <c r="K99" s="103">
        <f t="shared" si="22"/>
        <v>0</v>
      </c>
      <c r="L99" s="103">
        <f t="shared" si="22"/>
        <v>0</v>
      </c>
      <c r="M99" s="103">
        <f t="shared" si="22"/>
        <v>0</v>
      </c>
      <c r="N99" s="103">
        <f t="shared" si="22"/>
        <v>0</v>
      </c>
      <c r="O99" s="103">
        <f t="shared" si="22"/>
        <v>2</v>
      </c>
      <c r="P99" s="103">
        <f t="shared" si="22"/>
        <v>1</v>
      </c>
      <c r="Q99" s="103">
        <f t="shared" si="22"/>
        <v>1</v>
      </c>
      <c r="R99" s="103">
        <f t="shared" si="22"/>
        <v>0</v>
      </c>
      <c r="S99" s="103">
        <f t="shared" si="22"/>
        <v>1</v>
      </c>
      <c r="T99" s="103">
        <f t="shared" si="22"/>
        <v>2</v>
      </c>
      <c r="U99" s="103">
        <f t="shared" si="22"/>
        <v>3</v>
      </c>
      <c r="V99" s="103">
        <f t="shared" si="22"/>
        <v>2</v>
      </c>
      <c r="W99" s="103">
        <f t="shared" si="22"/>
        <v>0</v>
      </c>
      <c r="X99" s="103">
        <f t="shared" si="22"/>
        <v>2</v>
      </c>
      <c r="Y99" s="103">
        <f t="shared" si="22"/>
        <v>5</v>
      </c>
      <c r="Z99" s="103">
        <f t="shared" si="22"/>
        <v>3</v>
      </c>
      <c r="AA99" s="103">
        <f t="shared" si="22"/>
        <v>8</v>
      </c>
      <c r="AB99" s="103">
        <f t="shared" si="22"/>
        <v>7</v>
      </c>
      <c r="AC99" s="103">
        <f t="shared" si="22"/>
        <v>5</v>
      </c>
      <c r="AD99" s="103">
        <f t="shared" si="22"/>
        <v>7</v>
      </c>
      <c r="AE99" s="103">
        <f t="shared" si="22"/>
        <v>11</v>
      </c>
      <c r="AF99" s="103">
        <f t="shared" si="22"/>
        <v>8</v>
      </c>
      <c r="AG99" s="103">
        <f t="shared" si="22"/>
        <v>8</v>
      </c>
      <c r="AH99" s="103">
        <f t="shared" si="22"/>
        <v>8</v>
      </c>
      <c r="AI99" s="103">
        <f t="shared" si="22"/>
        <v>10</v>
      </c>
      <c r="AJ99" s="103">
        <f t="shared" si="22"/>
        <v>10</v>
      </c>
      <c r="AK99" s="103">
        <f t="shared" si="22"/>
        <v>11</v>
      </c>
      <c r="AL99" s="156">
        <f>AL16+AL24+AL32+AL40+AL48+AL56+AL64+AL72+AL80+AL96</f>
        <v>116</v>
      </c>
    </row>
    <row r="100" spans="1:58" ht="16.5" customHeight="1">
      <c r="A100" s="104"/>
      <c r="C100" s="105"/>
      <c r="D100" s="106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7"/>
      <c r="AM100" s="109"/>
    </row>
    <row r="101" spans="1:58" ht="21" customHeight="1">
      <c r="A101" s="298"/>
      <c r="B101" s="299"/>
      <c r="C101" s="111"/>
      <c r="D101" s="110"/>
      <c r="E101" s="111"/>
      <c r="F101" s="112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4"/>
      <c r="AO101" s="112"/>
      <c r="AP101" s="116"/>
      <c r="AQ101" s="116"/>
      <c r="AR101" s="116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</row>
    <row r="102" spans="1:58" ht="12" customHeight="1">
      <c r="A102" s="299"/>
      <c r="B102" s="299"/>
      <c r="C102" s="117"/>
      <c r="D102" s="118"/>
      <c r="E102" s="112"/>
      <c r="F102" s="112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57"/>
      <c r="AB102" s="157"/>
      <c r="AC102" s="158" t="s">
        <v>54</v>
      </c>
      <c r="AD102" s="158"/>
      <c r="AE102" s="158"/>
      <c r="AF102" s="157"/>
      <c r="AG102" s="116"/>
      <c r="AH102" s="116"/>
      <c r="AI102" s="116"/>
      <c r="AJ102" s="116"/>
      <c r="AK102" s="116"/>
      <c r="AL102" s="116"/>
      <c r="AO102" s="112"/>
      <c r="AP102" s="116"/>
      <c r="AQ102" s="116"/>
      <c r="AR102" s="116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</row>
    <row r="103" spans="1:58" ht="12" customHeight="1">
      <c r="A103" s="299"/>
      <c r="B103" s="299"/>
      <c r="C103" s="117"/>
      <c r="D103" s="118"/>
      <c r="E103" s="117"/>
      <c r="F103" s="112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57"/>
      <c r="AB103" s="157"/>
      <c r="AC103" s="159" t="s">
        <v>55</v>
      </c>
      <c r="AD103" s="159"/>
      <c r="AE103" s="158"/>
      <c r="AF103" s="157"/>
      <c r="AG103" s="116"/>
      <c r="AH103" s="116"/>
      <c r="AI103" s="116"/>
      <c r="AJ103" s="116"/>
      <c r="AK103" s="116"/>
      <c r="AL103" s="116"/>
      <c r="AO103" s="112"/>
      <c r="AP103" s="116"/>
      <c r="AQ103" s="116"/>
      <c r="AR103" s="116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</row>
    <row r="104" spans="1:58" ht="12" customHeight="1">
      <c r="A104" s="299"/>
      <c r="B104" s="299"/>
      <c r="C104" s="116"/>
      <c r="D104" s="120"/>
      <c r="E104" s="121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60"/>
      <c r="AB104" s="157"/>
      <c r="AC104" s="158" t="s">
        <v>56</v>
      </c>
      <c r="AD104" s="158"/>
      <c r="AE104" s="158"/>
      <c r="AF104" s="157"/>
      <c r="AG104" s="116"/>
      <c r="AH104" s="116"/>
      <c r="AI104" s="116"/>
      <c r="AJ104" s="116"/>
      <c r="AK104" s="116"/>
      <c r="AL104" s="116"/>
      <c r="AP104" s="116"/>
      <c r="AQ104" s="116"/>
      <c r="AR104" s="116"/>
    </row>
    <row r="105" spans="1:58" ht="12" customHeight="1">
      <c r="A105" s="299"/>
      <c r="B105" s="299"/>
      <c r="C105" s="116"/>
      <c r="D105" s="120"/>
      <c r="E105" s="121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57"/>
      <c r="AB105" s="157"/>
      <c r="AC105" s="158" t="s">
        <v>57</v>
      </c>
      <c r="AD105" s="158"/>
      <c r="AE105" s="116"/>
      <c r="AF105" s="157"/>
      <c r="AG105" s="116"/>
      <c r="AH105" s="116"/>
      <c r="AI105" s="116"/>
      <c r="AJ105" s="116"/>
      <c r="AK105" s="116"/>
      <c r="AL105" s="116"/>
      <c r="AP105" s="116"/>
      <c r="AQ105" s="116"/>
      <c r="AR105" s="116"/>
    </row>
    <row r="106" spans="1:58" ht="12" customHeight="1">
      <c r="A106" s="299"/>
      <c r="B106" s="299"/>
      <c r="C106" s="121"/>
      <c r="D106" s="120"/>
      <c r="E106" s="121"/>
      <c r="F106" s="116"/>
      <c r="AA106" s="157"/>
      <c r="AB106" s="157"/>
      <c r="AC106" s="159"/>
      <c r="AD106" s="159"/>
      <c r="AE106" s="116"/>
      <c r="AF106" s="157"/>
      <c r="AP106" s="116"/>
      <c r="AQ106" s="116"/>
      <c r="AR106" s="116"/>
    </row>
    <row r="107" spans="1:58" ht="12" customHeight="1">
      <c r="A107" s="110"/>
      <c r="B107" s="110"/>
      <c r="C107" s="121"/>
      <c r="D107" s="120"/>
      <c r="E107" s="121"/>
      <c r="F107" s="116"/>
      <c r="AA107" s="157"/>
      <c r="AB107" s="157"/>
      <c r="AC107" s="159"/>
      <c r="AD107" s="159"/>
      <c r="AE107" s="116"/>
      <c r="AF107" s="157"/>
      <c r="AP107" s="116"/>
      <c r="AQ107" s="116"/>
      <c r="AR107" s="116"/>
    </row>
    <row r="108" spans="1:58" ht="13.5" customHeight="1">
      <c r="A108" s="110"/>
      <c r="B108" s="110"/>
      <c r="C108" s="121"/>
      <c r="D108" s="120"/>
      <c r="E108" s="121"/>
      <c r="F108" s="116"/>
      <c r="AA108" s="157"/>
      <c r="AB108" s="157"/>
      <c r="AC108" s="159"/>
      <c r="AD108" s="159"/>
      <c r="AE108" s="161"/>
      <c r="AF108" s="157"/>
      <c r="AP108" s="116"/>
      <c r="AQ108" s="116"/>
      <c r="AR108" s="116"/>
    </row>
    <row r="109" spans="1:58" ht="12.75" customHeight="1">
      <c r="A109" s="110"/>
      <c r="B109" s="110"/>
      <c r="C109" s="121"/>
      <c r="D109" s="120"/>
      <c r="E109" s="121"/>
      <c r="F109" s="116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62"/>
      <c r="AB109" s="116"/>
      <c r="AC109" s="163" t="s">
        <v>58</v>
      </c>
      <c r="AD109" s="163"/>
      <c r="AE109" s="158"/>
      <c r="AF109" s="164"/>
      <c r="AG109" s="122"/>
      <c r="AH109" s="122"/>
      <c r="AI109" s="122"/>
      <c r="AJ109" s="122"/>
      <c r="AK109" s="122"/>
      <c r="AL109" s="122"/>
      <c r="AP109" s="116"/>
      <c r="AQ109" s="116"/>
      <c r="AR109" s="116"/>
    </row>
    <row r="110" spans="1:58" ht="12.75" customHeight="1">
      <c r="A110" s="110"/>
      <c r="B110" s="110"/>
      <c r="C110" s="121"/>
      <c r="D110" s="120"/>
      <c r="E110" s="121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62"/>
      <c r="AB110" s="116"/>
      <c r="AC110" s="158" t="s">
        <v>59</v>
      </c>
      <c r="AD110" s="158"/>
      <c r="AE110" s="116"/>
      <c r="AF110" s="164"/>
      <c r="AG110" s="116"/>
      <c r="AH110" s="116"/>
      <c r="AI110" s="116"/>
      <c r="AJ110" s="116"/>
      <c r="AK110" s="116"/>
      <c r="AL110" s="116"/>
      <c r="AP110" s="116"/>
      <c r="AQ110" s="116"/>
      <c r="AR110" s="116"/>
    </row>
    <row r="111" spans="1:58" ht="13.5" customHeight="1">
      <c r="B111" s="120"/>
      <c r="C111" s="121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62"/>
      <c r="AB111" s="116"/>
      <c r="AC111" s="158" t="s">
        <v>60</v>
      </c>
      <c r="AD111" s="158"/>
      <c r="AE111" s="116"/>
      <c r="AF111" s="164"/>
      <c r="AG111" s="116"/>
      <c r="AH111" s="116"/>
      <c r="AI111" s="116"/>
      <c r="AJ111" s="116"/>
      <c r="AK111" s="116"/>
      <c r="AL111" s="116"/>
      <c r="AP111" s="116"/>
      <c r="AQ111" s="116"/>
      <c r="AR111" s="116"/>
    </row>
    <row r="112" spans="1:58" ht="13.5" customHeight="1">
      <c r="B112" s="120"/>
      <c r="C112" s="121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23"/>
      <c r="AP112" s="116"/>
      <c r="AQ112" s="116"/>
      <c r="AR112" s="116"/>
    </row>
    <row r="113" spans="2:44" ht="12.75" customHeight="1">
      <c r="B113" s="120"/>
      <c r="C113" s="121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24"/>
      <c r="AM113" s="126"/>
      <c r="AN113" s="126"/>
      <c r="AP113" s="122"/>
      <c r="AQ113" s="122"/>
      <c r="AR113" s="122"/>
    </row>
    <row r="114" spans="2:44" ht="12.75" customHeight="1">
      <c r="B114" s="120"/>
      <c r="C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27"/>
      <c r="AP114" s="116"/>
      <c r="AQ114" s="116"/>
      <c r="AR114" s="116"/>
    </row>
    <row r="115" spans="2:44" ht="15.75" customHeight="1">
      <c r="C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28"/>
    </row>
    <row r="116" spans="2:44" ht="15.75" customHeight="1">
      <c r="C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28"/>
    </row>
    <row r="117" spans="2:44" ht="15.75" customHeight="1">
      <c r="C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28"/>
    </row>
    <row r="118" spans="2:44" ht="15.75" customHeight="1">
      <c r="C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28"/>
    </row>
    <row r="119" spans="2:44" ht="15.75" customHeight="1">
      <c r="C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28"/>
    </row>
    <row r="120" spans="2:44" ht="15.75" customHeight="1">
      <c r="C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28"/>
    </row>
    <row r="121" spans="2:44" ht="15.75" customHeight="1">
      <c r="C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28"/>
    </row>
    <row r="122" spans="2:44" ht="15.75" customHeight="1">
      <c r="C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28"/>
    </row>
    <row r="123" spans="2:44" ht="15.75" customHeight="1">
      <c r="C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28"/>
    </row>
    <row r="124" spans="2:44" ht="15.75" customHeight="1">
      <c r="C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28"/>
    </row>
    <row r="125" spans="2:44" ht="15.75" customHeight="1">
      <c r="C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28"/>
    </row>
    <row r="126" spans="2:44" ht="15.75" customHeight="1">
      <c r="C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28"/>
    </row>
    <row r="127" spans="2:44" ht="15.75" customHeight="1">
      <c r="C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28"/>
    </row>
    <row r="128" spans="2:44" ht="15.75" customHeight="1">
      <c r="C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28"/>
    </row>
    <row r="129" spans="3:38" ht="15.75" customHeight="1">
      <c r="C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28"/>
    </row>
    <row r="130" spans="3:38" ht="15.75" customHeight="1">
      <c r="C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28"/>
    </row>
    <row r="131" spans="3:38" ht="15.75" customHeight="1">
      <c r="C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28"/>
    </row>
    <row r="132" spans="3:38" ht="15.75" customHeight="1">
      <c r="C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28"/>
    </row>
    <row r="133" spans="3:38" ht="15.75" customHeight="1">
      <c r="C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28"/>
    </row>
    <row r="134" spans="3:38" ht="15.75" customHeight="1">
      <c r="C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28"/>
    </row>
    <row r="135" spans="3:38" ht="15.75" customHeight="1">
      <c r="C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28"/>
    </row>
    <row r="136" spans="3:38" ht="15.75" customHeight="1">
      <c r="C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28"/>
    </row>
    <row r="137" spans="3:38" ht="15.75" customHeight="1">
      <c r="C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28"/>
    </row>
    <row r="138" spans="3:38" ht="15.75" customHeight="1">
      <c r="C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28"/>
    </row>
    <row r="139" spans="3:38" ht="15.75" customHeight="1">
      <c r="C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28"/>
    </row>
    <row r="140" spans="3:38" ht="15.75" customHeight="1">
      <c r="C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28"/>
    </row>
    <row r="141" spans="3:38" ht="15.75" customHeight="1">
      <c r="C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28"/>
    </row>
    <row r="142" spans="3:38" ht="15.75" customHeight="1">
      <c r="C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28"/>
    </row>
    <row r="143" spans="3:38" ht="15.75" customHeight="1">
      <c r="C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28"/>
    </row>
    <row r="144" spans="3:38" ht="15.75" customHeight="1">
      <c r="C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28"/>
    </row>
    <row r="145" spans="3:38" ht="15.75" customHeight="1">
      <c r="C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28"/>
    </row>
    <row r="146" spans="3:38" ht="15.75" customHeight="1">
      <c r="C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28"/>
    </row>
    <row r="147" spans="3:38" ht="15.75" customHeight="1">
      <c r="C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28"/>
    </row>
    <row r="148" spans="3:38" ht="15.75" customHeight="1">
      <c r="C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28"/>
    </row>
    <row r="149" spans="3:38" ht="15.75" customHeight="1">
      <c r="C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28"/>
    </row>
    <row r="150" spans="3:38" ht="15.75" customHeight="1">
      <c r="C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28"/>
    </row>
    <row r="151" spans="3:38" ht="15.75" customHeight="1">
      <c r="C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28"/>
    </row>
    <row r="152" spans="3:38" ht="15.75" customHeight="1">
      <c r="C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28"/>
    </row>
    <row r="153" spans="3:38" ht="15.75" customHeight="1">
      <c r="C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28"/>
    </row>
    <row r="154" spans="3:38" ht="15.75" customHeight="1">
      <c r="C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28"/>
    </row>
    <row r="155" spans="3:38" ht="15.75" customHeight="1">
      <c r="C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28"/>
    </row>
    <row r="156" spans="3:38" ht="15.75" customHeight="1">
      <c r="C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28"/>
    </row>
    <row r="157" spans="3:38" ht="15.75" customHeight="1">
      <c r="C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28"/>
    </row>
    <row r="158" spans="3:38" ht="15.75" customHeight="1">
      <c r="C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28"/>
    </row>
    <row r="159" spans="3:38" ht="15.75" customHeight="1">
      <c r="C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28"/>
    </row>
    <row r="160" spans="3:38" ht="15.75" customHeight="1">
      <c r="C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28"/>
    </row>
    <row r="161" spans="3:38" ht="15.75" customHeight="1">
      <c r="C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28"/>
    </row>
    <row r="162" spans="3:38" ht="15.75" customHeight="1">
      <c r="C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28"/>
    </row>
    <row r="163" spans="3:38" ht="15.75" customHeight="1">
      <c r="C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28"/>
    </row>
    <row r="164" spans="3:38" ht="15.75" customHeight="1">
      <c r="C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28"/>
    </row>
    <row r="165" spans="3:38" ht="15.75" customHeight="1">
      <c r="C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28"/>
    </row>
    <row r="166" spans="3:38" ht="15.75" customHeight="1">
      <c r="C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28"/>
    </row>
    <row r="167" spans="3:38" ht="15.75" customHeight="1">
      <c r="C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28"/>
    </row>
    <row r="168" spans="3:38" ht="15.75" customHeight="1">
      <c r="C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28"/>
    </row>
    <row r="169" spans="3:38" ht="15.75" customHeight="1">
      <c r="C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28"/>
    </row>
    <row r="170" spans="3:38" ht="15.75" customHeight="1">
      <c r="C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28"/>
    </row>
    <row r="171" spans="3:38" ht="15.75" customHeight="1">
      <c r="C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28"/>
    </row>
    <row r="172" spans="3:38" ht="15.75" customHeight="1">
      <c r="C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28"/>
    </row>
    <row r="173" spans="3:38" ht="15.75" customHeight="1">
      <c r="C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28"/>
    </row>
    <row r="174" spans="3:38" ht="15.75" customHeight="1">
      <c r="C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28"/>
    </row>
    <row r="175" spans="3:38" ht="15.75" customHeight="1">
      <c r="C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28"/>
    </row>
    <row r="176" spans="3:38" ht="15.75" customHeight="1">
      <c r="C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28"/>
    </row>
    <row r="177" spans="3:38" ht="15.75" customHeight="1">
      <c r="C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28"/>
    </row>
    <row r="178" spans="3:38" ht="15.75" customHeight="1">
      <c r="C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28"/>
    </row>
    <row r="179" spans="3:38" ht="15.75" customHeight="1">
      <c r="C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28"/>
    </row>
    <row r="180" spans="3:38" ht="15.75" customHeight="1">
      <c r="C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28"/>
    </row>
    <row r="181" spans="3:38" ht="15.75" customHeight="1">
      <c r="C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28"/>
    </row>
    <row r="182" spans="3:38" ht="15.75" customHeight="1">
      <c r="C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28"/>
    </row>
    <row r="183" spans="3:38" ht="15.75" customHeight="1">
      <c r="C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28"/>
    </row>
    <row r="184" spans="3:38" ht="15.75" customHeight="1">
      <c r="C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28"/>
    </row>
    <row r="185" spans="3:38" ht="15.75" customHeight="1">
      <c r="C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28"/>
    </row>
    <row r="186" spans="3:38" ht="15.75" customHeight="1">
      <c r="C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28"/>
    </row>
    <row r="187" spans="3:38" ht="15.75" customHeight="1">
      <c r="C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28"/>
    </row>
    <row r="188" spans="3:38" ht="15.75" customHeight="1">
      <c r="C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28"/>
    </row>
    <row r="189" spans="3:38" ht="15.75" customHeight="1">
      <c r="C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28"/>
    </row>
    <row r="190" spans="3:38" ht="15.75" customHeight="1">
      <c r="C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28"/>
    </row>
    <row r="191" spans="3:38" ht="15.75" customHeight="1">
      <c r="C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28"/>
    </row>
    <row r="192" spans="3:38" ht="15.75" customHeight="1">
      <c r="C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28"/>
    </row>
    <row r="193" spans="3:38" ht="15.75" customHeight="1">
      <c r="C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28"/>
    </row>
    <row r="194" spans="3:38" ht="15.75" customHeight="1">
      <c r="C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28"/>
    </row>
    <row r="195" spans="3:38" ht="15.75" customHeight="1">
      <c r="C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28"/>
    </row>
    <row r="196" spans="3:38" ht="15.75" customHeight="1">
      <c r="C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28"/>
    </row>
    <row r="197" spans="3:38" ht="15.75" customHeight="1">
      <c r="C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28"/>
    </row>
    <row r="198" spans="3:38" ht="15.75" customHeight="1">
      <c r="C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28"/>
    </row>
    <row r="199" spans="3:38" ht="15.75" customHeight="1">
      <c r="C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28"/>
    </row>
    <row r="200" spans="3:38" ht="15.75" customHeight="1">
      <c r="C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28"/>
    </row>
    <row r="201" spans="3:38" ht="15.75" customHeight="1">
      <c r="C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28"/>
    </row>
    <row r="202" spans="3:38" ht="15.75" customHeight="1">
      <c r="C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28"/>
    </row>
    <row r="203" spans="3:38" ht="15.75" customHeight="1">
      <c r="C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28"/>
    </row>
    <row r="204" spans="3:38" ht="15.75" customHeight="1">
      <c r="C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28"/>
    </row>
    <row r="205" spans="3:38" ht="15.75" customHeight="1">
      <c r="C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28"/>
    </row>
    <row r="206" spans="3:38" ht="15.75" customHeight="1">
      <c r="C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28"/>
    </row>
    <row r="207" spans="3:38" ht="15.75" customHeight="1">
      <c r="C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28"/>
    </row>
    <row r="208" spans="3:38" ht="15.75" customHeight="1">
      <c r="C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28"/>
    </row>
    <row r="209" spans="3:38" ht="15.75" customHeight="1">
      <c r="C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28"/>
    </row>
    <row r="210" spans="3:38" ht="15.75" customHeight="1">
      <c r="C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28"/>
    </row>
    <row r="211" spans="3:38" ht="15.75" customHeight="1">
      <c r="C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28"/>
    </row>
    <row r="212" spans="3:38" ht="15.75" customHeight="1">
      <c r="C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28"/>
    </row>
    <row r="213" spans="3:38" ht="15.75" customHeight="1">
      <c r="C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28"/>
    </row>
    <row r="214" spans="3:38" ht="15.75" customHeight="1">
      <c r="C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28"/>
    </row>
    <row r="215" spans="3:38" ht="15.75" customHeight="1">
      <c r="C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28"/>
    </row>
    <row r="216" spans="3:38" ht="15.75" customHeight="1">
      <c r="C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28"/>
    </row>
    <row r="217" spans="3:38" ht="15.75" customHeight="1">
      <c r="C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28"/>
    </row>
    <row r="218" spans="3:38" ht="15.75" customHeight="1">
      <c r="C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28"/>
    </row>
    <row r="219" spans="3:38" ht="15.75" customHeight="1">
      <c r="C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28"/>
    </row>
    <row r="220" spans="3:38" ht="15.75" customHeight="1">
      <c r="C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28"/>
    </row>
    <row r="221" spans="3:38" ht="15.75" customHeight="1">
      <c r="C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28"/>
    </row>
    <row r="222" spans="3:38" ht="15.75" customHeight="1">
      <c r="C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28"/>
    </row>
    <row r="223" spans="3:38" ht="15.75" customHeight="1">
      <c r="C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28"/>
    </row>
    <row r="224" spans="3:38" ht="15.75" customHeight="1">
      <c r="C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28"/>
    </row>
    <row r="225" spans="3:38" ht="15.75" customHeight="1">
      <c r="C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28"/>
    </row>
    <row r="226" spans="3:38" ht="15.75" customHeight="1">
      <c r="C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28"/>
    </row>
    <row r="227" spans="3:38" ht="15.75" customHeight="1">
      <c r="C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28"/>
    </row>
    <row r="228" spans="3:38" ht="15.75" customHeight="1">
      <c r="C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28"/>
    </row>
    <row r="229" spans="3:38" ht="15.75" customHeight="1">
      <c r="C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28"/>
    </row>
    <row r="230" spans="3:38" ht="15.75" customHeight="1">
      <c r="C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28"/>
    </row>
    <row r="231" spans="3:38" ht="15.75" customHeight="1">
      <c r="C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28"/>
    </row>
    <row r="232" spans="3:38" ht="15.75" customHeight="1">
      <c r="C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28"/>
    </row>
    <row r="233" spans="3:38" ht="15.75" customHeight="1">
      <c r="C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28"/>
    </row>
    <row r="234" spans="3:38" ht="15.75" customHeight="1">
      <c r="C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28"/>
    </row>
    <row r="235" spans="3:38" ht="15.75" customHeight="1">
      <c r="C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28"/>
    </row>
    <row r="236" spans="3:38" ht="15.75" customHeight="1">
      <c r="C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28"/>
    </row>
    <row r="237" spans="3:38" ht="15.75" customHeight="1">
      <c r="C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28"/>
    </row>
    <row r="238" spans="3:38" ht="15.75" customHeight="1">
      <c r="C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28"/>
    </row>
    <row r="239" spans="3:38" ht="15.75" customHeight="1">
      <c r="C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28"/>
    </row>
    <row r="240" spans="3:38" ht="15.75" customHeight="1">
      <c r="C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28"/>
    </row>
    <row r="241" spans="3:38" ht="15.75" customHeight="1">
      <c r="C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28"/>
    </row>
    <row r="242" spans="3:38" ht="15.75" customHeight="1">
      <c r="C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28"/>
    </row>
    <row r="243" spans="3:38" ht="15.75" customHeight="1">
      <c r="C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28"/>
    </row>
    <row r="244" spans="3:38" ht="15.75" customHeight="1">
      <c r="C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28"/>
    </row>
    <row r="245" spans="3:38" ht="15.75" customHeight="1">
      <c r="C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28"/>
    </row>
    <row r="246" spans="3:38" ht="15.75" customHeight="1">
      <c r="C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28"/>
    </row>
    <row r="247" spans="3:38" ht="15.75" customHeight="1">
      <c r="C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28"/>
    </row>
    <row r="248" spans="3:38" ht="15.75" customHeight="1">
      <c r="C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28"/>
    </row>
    <row r="249" spans="3:38" ht="15.75" customHeight="1">
      <c r="C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28"/>
    </row>
    <row r="250" spans="3:38" ht="15.75" customHeight="1">
      <c r="C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28"/>
    </row>
    <row r="251" spans="3:38" ht="15.75" customHeight="1">
      <c r="C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28"/>
    </row>
    <row r="252" spans="3:38" ht="15.75" customHeight="1">
      <c r="C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28"/>
    </row>
    <row r="253" spans="3:38" ht="15.75" customHeight="1">
      <c r="C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28"/>
    </row>
    <row r="254" spans="3:38" ht="15.75" customHeight="1">
      <c r="C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28"/>
    </row>
    <row r="255" spans="3:38" ht="15.75" customHeight="1">
      <c r="C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28"/>
    </row>
    <row r="256" spans="3:38" ht="15.75" customHeight="1">
      <c r="C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28"/>
    </row>
    <row r="257" spans="3:38" ht="15.75" customHeight="1">
      <c r="C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28"/>
    </row>
    <row r="258" spans="3:38" ht="15.75" customHeight="1">
      <c r="C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28"/>
    </row>
    <row r="259" spans="3:38" ht="15.75" customHeight="1">
      <c r="C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  <c r="AJ259" s="116"/>
      <c r="AK259" s="116"/>
      <c r="AL259" s="128"/>
    </row>
    <row r="260" spans="3:38" ht="15.75" customHeight="1">
      <c r="C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128"/>
    </row>
    <row r="261" spans="3:38" ht="15.75" customHeight="1">
      <c r="C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28"/>
    </row>
    <row r="262" spans="3:38" ht="15.75" customHeight="1">
      <c r="C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128"/>
    </row>
    <row r="263" spans="3:38" ht="15.75" customHeight="1">
      <c r="C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128"/>
    </row>
    <row r="264" spans="3:38" ht="15.75" customHeight="1">
      <c r="C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  <c r="AH264" s="116"/>
      <c r="AI264" s="116"/>
      <c r="AJ264" s="116"/>
      <c r="AK264" s="116"/>
      <c r="AL264" s="128"/>
    </row>
    <row r="265" spans="3:38" ht="15.75" customHeight="1">
      <c r="C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  <c r="AH265" s="116"/>
      <c r="AI265" s="116"/>
      <c r="AJ265" s="116"/>
      <c r="AK265" s="116"/>
      <c r="AL265" s="128"/>
    </row>
    <row r="266" spans="3:38" ht="15.75" customHeight="1">
      <c r="C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G266" s="116"/>
      <c r="AH266" s="116"/>
      <c r="AI266" s="116"/>
      <c r="AJ266" s="116"/>
      <c r="AK266" s="116"/>
      <c r="AL266" s="128"/>
    </row>
    <row r="267" spans="3:38" ht="15.75" customHeight="1">
      <c r="C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  <c r="AH267" s="116"/>
      <c r="AI267" s="116"/>
      <c r="AJ267" s="116"/>
      <c r="AK267" s="116"/>
      <c r="AL267" s="128"/>
    </row>
    <row r="268" spans="3:38" ht="15.75" customHeight="1">
      <c r="C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G268" s="116"/>
      <c r="AH268" s="116"/>
      <c r="AI268" s="116"/>
      <c r="AJ268" s="116"/>
      <c r="AK268" s="116"/>
      <c r="AL268" s="128"/>
    </row>
    <row r="269" spans="3:38" ht="15.75" customHeight="1">
      <c r="C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28"/>
    </row>
    <row r="270" spans="3:38" ht="15.75" customHeight="1">
      <c r="C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  <c r="AH270" s="116"/>
      <c r="AI270" s="116"/>
      <c r="AJ270" s="116"/>
      <c r="AK270" s="116"/>
      <c r="AL270" s="128"/>
    </row>
    <row r="271" spans="3:38" ht="15.75" customHeight="1">
      <c r="C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28"/>
    </row>
    <row r="272" spans="3:38" ht="15.75" customHeight="1">
      <c r="C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  <c r="AJ272" s="116"/>
      <c r="AK272" s="116"/>
      <c r="AL272" s="128"/>
    </row>
    <row r="273" spans="3:38" ht="15.75" customHeight="1">
      <c r="C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  <c r="AH273" s="116"/>
      <c r="AI273" s="116"/>
      <c r="AJ273" s="116"/>
      <c r="AK273" s="116"/>
      <c r="AL273" s="128"/>
    </row>
    <row r="274" spans="3:38" ht="15.75" customHeight="1">
      <c r="C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  <c r="AJ274" s="116"/>
      <c r="AK274" s="116"/>
      <c r="AL274" s="128"/>
    </row>
    <row r="275" spans="3:38" ht="15.75" customHeight="1">
      <c r="C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  <c r="AJ275" s="116"/>
      <c r="AK275" s="116"/>
      <c r="AL275" s="128"/>
    </row>
    <row r="276" spans="3:38" ht="15.75" customHeight="1">
      <c r="C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  <c r="AI276" s="116"/>
      <c r="AJ276" s="116"/>
      <c r="AK276" s="116"/>
      <c r="AL276" s="128"/>
    </row>
    <row r="277" spans="3:38" ht="15.75" customHeight="1">
      <c r="C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28"/>
    </row>
    <row r="278" spans="3:38" ht="15.75" customHeight="1">
      <c r="C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  <c r="AI278" s="116"/>
      <c r="AJ278" s="116"/>
      <c r="AK278" s="116"/>
      <c r="AL278" s="128"/>
    </row>
    <row r="279" spans="3:38" ht="15.75" customHeight="1">
      <c r="C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28"/>
    </row>
    <row r="280" spans="3:38" ht="15.75" customHeight="1">
      <c r="C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  <c r="AJ280" s="116"/>
      <c r="AK280" s="116"/>
      <c r="AL280" s="128"/>
    </row>
    <row r="281" spans="3:38" ht="15.75" customHeight="1">
      <c r="C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  <c r="AJ281" s="116"/>
      <c r="AK281" s="116"/>
      <c r="AL281" s="128"/>
    </row>
    <row r="282" spans="3:38" ht="15.75" customHeight="1">
      <c r="C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  <c r="AJ282" s="116"/>
      <c r="AK282" s="116"/>
      <c r="AL282" s="128"/>
    </row>
    <row r="283" spans="3:38" ht="15.75" customHeight="1">
      <c r="C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  <c r="AJ283" s="116"/>
      <c r="AK283" s="116"/>
      <c r="AL283" s="128"/>
    </row>
    <row r="284" spans="3:38" ht="15.75" customHeight="1">
      <c r="C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  <c r="AJ284" s="116"/>
      <c r="AK284" s="116"/>
      <c r="AL284" s="128"/>
    </row>
    <row r="285" spans="3:38" ht="15.75" customHeight="1">
      <c r="C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  <c r="AJ285" s="116"/>
      <c r="AK285" s="116"/>
      <c r="AL285" s="128"/>
    </row>
    <row r="286" spans="3:38" ht="15.75" customHeight="1">
      <c r="C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  <c r="AJ286" s="116"/>
      <c r="AK286" s="116"/>
      <c r="AL286" s="128"/>
    </row>
    <row r="287" spans="3:38" ht="15.75" customHeight="1">
      <c r="C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  <c r="AJ287" s="116"/>
      <c r="AK287" s="116"/>
      <c r="AL287" s="128"/>
    </row>
    <row r="288" spans="3:38" ht="15.75" customHeight="1">
      <c r="C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  <c r="AJ288" s="116"/>
      <c r="AK288" s="116"/>
      <c r="AL288" s="128"/>
    </row>
    <row r="289" spans="3:38" ht="15.75" customHeight="1">
      <c r="C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  <c r="AJ289" s="116"/>
      <c r="AK289" s="116"/>
      <c r="AL289" s="128"/>
    </row>
    <row r="290" spans="3:38" ht="15.75" customHeight="1">
      <c r="C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  <c r="AI290" s="116"/>
      <c r="AJ290" s="116"/>
      <c r="AK290" s="116"/>
      <c r="AL290" s="128"/>
    </row>
    <row r="291" spans="3:38" ht="15.75" customHeight="1">
      <c r="C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  <c r="AJ291" s="116"/>
      <c r="AK291" s="116"/>
      <c r="AL291" s="128"/>
    </row>
    <row r="292" spans="3:38" ht="15.75" customHeight="1">
      <c r="C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  <c r="AJ292" s="116"/>
      <c r="AK292" s="116"/>
      <c r="AL292" s="128"/>
    </row>
    <row r="293" spans="3:38" ht="15.75" customHeight="1">
      <c r="C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G293" s="116"/>
      <c r="AH293" s="116"/>
      <c r="AI293" s="116"/>
      <c r="AJ293" s="116"/>
      <c r="AK293" s="116"/>
      <c r="AL293" s="128"/>
    </row>
    <row r="294" spans="3:38" ht="15.75" customHeight="1">
      <c r="C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  <c r="AI294" s="116"/>
      <c r="AJ294" s="116"/>
      <c r="AK294" s="116"/>
      <c r="AL294" s="128"/>
    </row>
    <row r="295" spans="3:38" ht="15.75" customHeight="1">
      <c r="C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  <c r="AH295" s="116"/>
      <c r="AI295" s="116"/>
      <c r="AJ295" s="116"/>
      <c r="AK295" s="116"/>
      <c r="AL295" s="128"/>
    </row>
    <row r="296" spans="3:38" ht="15.75" customHeight="1">
      <c r="C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  <c r="AI296" s="116"/>
      <c r="AJ296" s="116"/>
      <c r="AK296" s="116"/>
      <c r="AL296" s="128"/>
    </row>
    <row r="297" spans="3:38" ht="15.75" customHeight="1">
      <c r="C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  <c r="AH297" s="116"/>
      <c r="AI297" s="116"/>
      <c r="AJ297" s="116"/>
      <c r="AK297" s="116"/>
      <c r="AL297" s="128"/>
    </row>
    <row r="298" spans="3:38" ht="15.75" customHeight="1">
      <c r="C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  <c r="AJ298" s="116"/>
      <c r="AK298" s="116"/>
      <c r="AL298" s="128"/>
    </row>
    <row r="299" spans="3:38" ht="15.75" customHeight="1">
      <c r="C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G299" s="116"/>
      <c r="AH299" s="116"/>
      <c r="AI299" s="116"/>
      <c r="AJ299" s="116"/>
      <c r="AK299" s="116"/>
      <c r="AL299" s="128"/>
    </row>
    <row r="300" spans="3:38" ht="15.75" customHeight="1"/>
    <row r="301" spans="3:38" ht="15.75" customHeight="1"/>
    <row r="302" spans="3:38" ht="15.75" customHeight="1"/>
    <row r="303" spans="3:38" ht="15.75" customHeight="1"/>
    <row r="304" spans="3:38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99:B99"/>
    <mergeCell ref="A101:B106"/>
    <mergeCell ref="C4:D5"/>
    <mergeCell ref="C16:D16"/>
    <mergeCell ref="C24:D24"/>
    <mergeCell ref="C32:D32"/>
    <mergeCell ref="C40:D40"/>
    <mergeCell ref="C48:D48"/>
    <mergeCell ref="C56:D56"/>
    <mergeCell ref="C64:D64"/>
    <mergeCell ref="C72:D72"/>
    <mergeCell ref="C80:D80"/>
    <mergeCell ref="C88:D88"/>
    <mergeCell ref="C96:D96"/>
    <mergeCell ref="A1:AL1"/>
    <mergeCell ref="A2:AL2"/>
    <mergeCell ref="A4:A5"/>
    <mergeCell ref="B4:B5"/>
    <mergeCell ref="E4:F4"/>
    <mergeCell ref="H4:AK4"/>
    <mergeCell ref="AL4:AL5"/>
  </mergeCells>
  <pageMargins left="0.7" right="0.7" top="0.75" bottom="0.75" header="0" footer="0"/>
  <pageSetup scale="5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1003"/>
  <sheetViews>
    <sheetView workbookViewId="0"/>
  </sheetViews>
  <sheetFormatPr defaultColWidth="14.42578125" defaultRowHeight="15" customHeight="1"/>
  <cols>
    <col min="1" max="1" width="3.42578125" customWidth="1"/>
    <col min="2" max="2" width="19.28515625" customWidth="1"/>
    <col min="3" max="3" width="3.5703125" customWidth="1"/>
    <col min="4" max="4" width="18.7109375" customWidth="1"/>
    <col min="5" max="5" width="8.140625" customWidth="1"/>
    <col min="6" max="6" width="7.5703125" customWidth="1"/>
    <col min="7" max="37" width="3.140625" customWidth="1"/>
    <col min="38" max="38" width="8.28515625" customWidth="1"/>
    <col min="39" max="39" width="3.7109375" customWidth="1"/>
    <col min="40" max="40" width="3.85546875" customWidth="1"/>
    <col min="41" max="41" width="8.28515625" customWidth="1"/>
    <col min="42" max="45" width="3.7109375" customWidth="1"/>
    <col min="46" max="46" width="5.85546875" customWidth="1"/>
    <col min="47" max="50" width="3.7109375" customWidth="1"/>
    <col min="51" max="58" width="8.7109375" customWidth="1"/>
  </cols>
  <sheetData>
    <row r="1" spans="1:58" ht="16.5" customHeight="1">
      <c r="A1" s="300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7.25" customHeight="1">
      <c r="A2" s="300" t="s">
        <v>61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7.2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18.75" customHeight="1">
      <c r="A4" s="301" t="s">
        <v>3</v>
      </c>
      <c r="B4" s="303" t="s">
        <v>4</v>
      </c>
      <c r="C4" s="303" t="s">
        <v>5</v>
      </c>
      <c r="D4" s="305"/>
      <c r="E4" s="307" t="s">
        <v>6</v>
      </c>
      <c r="F4" s="289"/>
      <c r="G4" s="4"/>
      <c r="H4" s="287" t="s">
        <v>62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9"/>
      <c r="AL4" s="310" t="s">
        <v>8</v>
      </c>
    </row>
    <row r="5" spans="1:58" ht="31.5" customHeight="1">
      <c r="A5" s="302"/>
      <c r="B5" s="304"/>
      <c r="C5" s="304"/>
      <c r="D5" s="306"/>
      <c r="E5" s="5" t="s">
        <v>10</v>
      </c>
      <c r="F5" s="6" t="s">
        <v>11</v>
      </c>
      <c r="G5" s="7">
        <v>1</v>
      </c>
      <c r="H5" s="8">
        <v>2</v>
      </c>
      <c r="I5" s="8">
        <v>3</v>
      </c>
      <c r="J5" s="7">
        <v>4</v>
      </c>
      <c r="K5" s="8">
        <v>5</v>
      </c>
      <c r="L5" s="8">
        <v>6</v>
      </c>
      <c r="M5" s="7">
        <v>7</v>
      </c>
      <c r="N5" s="8">
        <v>8</v>
      </c>
      <c r="O5" s="8">
        <v>9</v>
      </c>
      <c r="P5" s="7">
        <v>10</v>
      </c>
      <c r="Q5" s="8">
        <v>11</v>
      </c>
      <c r="R5" s="8">
        <v>12</v>
      </c>
      <c r="S5" s="7">
        <v>13</v>
      </c>
      <c r="T5" s="8">
        <v>14</v>
      </c>
      <c r="U5" s="8">
        <v>15</v>
      </c>
      <c r="V5" s="7">
        <v>16</v>
      </c>
      <c r="W5" s="8">
        <v>17</v>
      </c>
      <c r="X5" s="8">
        <v>18</v>
      </c>
      <c r="Y5" s="7">
        <v>19</v>
      </c>
      <c r="Z5" s="8">
        <v>20</v>
      </c>
      <c r="AA5" s="8">
        <v>21</v>
      </c>
      <c r="AB5" s="7">
        <v>22</v>
      </c>
      <c r="AC5" s="8">
        <v>23</v>
      </c>
      <c r="AD5" s="8">
        <v>24</v>
      </c>
      <c r="AE5" s="7">
        <v>25</v>
      </c>
      <c r="AF5" s="8">
        <v>26</v>
      </c>
      <c r="AG5" s="8">
        <v>27</v>
      </c>
      <c r="AH5" s="7">
        <v>28</v>
      </c>
      <c r="AI5" s="8">
        <v>29</v>
      </c>
      <c r="AJ5" s="8">
        <v>30</v>
      </c>
      <c r="AK5" s="7"/>
      <c r="AL5" s="309"/>
    </row>
    <row r="6" spans="1:58" ht="15.75" customHeight="1">
      <c r="A6" s="13">
        <v>1</v>
      </c>
      <c r="B6" s="14" t="s">
        <v>13</v>
      </c>
      <c r="C6" s="15">
        <v>1</v>
      </c>
      <c r="D6" s="16" t="s">
        <v>14</v>
      </c>
      <c r="E6" s="17">
        <f>F6*3</f>
        <v>4080</v>
      </c>
      <c r="F6" s="18">
        <v>1360</v>
      </c>
      <c r="G6" s="19">
        <v>2</v>
      </c>
      <c r="H6" s="19">
        <v>1</v>
      </c>
      <c r="I6" s="19">
        <v>1</v>
      </c>
      <c r="J6" s="19"/>
      <c r="K6" s="19"/>
      <c r="L6" s="19">
        <v>2</v>
      </c>
      <c r="M6" s="19">
        <v>4</v>
      </c>
      <c r="N6" s="19"/>
      <c r="O6" s="20"/>
      <c r="P6" s="19"/>
      <c r="Q6" s="19">
        <v>2</v>
      </c>
      <c r="R6" s="19"/>
      <c r="S6" s="19"/>
      <c r="T6" s="19"/>
      <c r="U6" s="165">
        <v>4</v>
      </c>
      <c r="V6" s="19"/>
      <c r="W6" s="19"/>
      <c r="X6" s="165">
        <v>3</v>
      </c>
      <c r="Y6" s="165">
        <v>2</v>
      </c>
      <c r="Z6" s="165">
        <v>3</v>
      </c>
      <c r="AA6" s="19"/>
      <c r="AB6" s="165">
        <v>2</v>
      </c>
      <c r="AC6" s="19"/>
      <c r="AD6" s="19"/>
      <c r="AE6" s="165">
        <v>2</v>
      </c>
      <c r="AF6" s="165">
        <v>2</v>
      </c>
      <c r="AG6" s="165">
        <v>2</v>
      </c>
      <c r="AH6" s="19"/>
      <c r="AI6" s="19"/>
      <c r="AJ6" s="19"/>
      <c r="AK6" s="20"/>
      <c r="AL6" s="129">
        <f t="shared" ref="AL6:AL16" si="0">SUM(G6:AK6)</f>
        <v>32</v>
      </c>
    </row>
    <row r="7" spans="1:58" ht="15.75" customHeight="1">
      <c r="A7" s="130"/>
      <c r="B7" s="131"/>
      <c r="C7" s="15">
        <v>2</v>
      </c>
      <c r="D7" s="16" t="s">
        <v>13</v>
      </c>
      <c r="E7" s="17">
        <v>234</v>
      </c>
      <c r="F7" s="18">
        <v>78</v>
      </c>
      <c r="G7" s="19">
        <v>2</v>
      </c>
      <c r="H7" s="19"/>
      <c r="I7" s="19"/>
      <c r="J7" s="19">
        <v>2</v>
      </c>
      <c r="K7" s="19"/>
      <c r="L7" s="19"/>
      <c r="M7" s="19"/>
      <c r="N7" s="19"/>
      <c r="O7" s="20"/>
      <c r="P7" s="19"/>
      <c r="Q7" s="19"/>
      <c r="R7" s="19"/>
      <c r="S7" s="19"/>
      <c r="T7" s="19"/>
      <c r="U7" s="19"/>
      <c r="V7" s="165">
        <v>1</v>
      </c>
      <c r="W7" s="19"/>
      <c r="X7" s="19"/>
      <c r="Y7" s="19"/>
      <c r="Z7" s="165">
        <v>2</v>
      </c>
      <c r="AA7" s="19"/>
      <c r="AB7" s="19"/>
      <c r="AC7" s="19"/>
      <c r="AD7" s="19"/>
      <c r="AE7" s="19"/>
      <c r="AF7" s="165">
        <v>2</v>
      </c>
      <c r="AG7" s="19"/>
      <c r="AH7" s="19"/>
      <c r="AI7" s="19"/>
      <c r="AJ7" s="19"/>
      <c r="AK7" s="20"/>
      <c r="AL7" s="129">
        <f t="shared" si="0"/>
        <v>9</v>
      </c>
    </row>
    <row r="8" spans="1:58" ht="15.75" customHeight="1">
      <c r="A8" s="130"/>
      <c r="B8" s="131"/>
      <c r="C8" s="15">
        <v>3</v>
      </c>
      <c r="D8" s="16" t="s">
        <v>15</v>
      </c>
      <c r="E8" s="25">
        <f>752+280</f>
        <v>1032</v>
      </c>
      <c r="F8" s="18">
        <f>188+70</f>
        <v>258</v>
      </c>
      <c r="G8" s="19">
        <v>2</v>
      </c>
      <c r="H8" s="19">
        <v>2</v>
      </c>
      <c r="I8" s="19">
        <v>1</v>
      </c>
      <c r="J8" s="19"/>
      <c r="K8" s="19"/>
      <c r="L8" s="19">
        <v>2</v>
      </c>
      <c r="M8" s="19">
        <v>2</v>
      </c>
      <c r="N8" s="19"/>
      <c r="O8" s="20"/>
      <c r="P8" s="19">
        <v>1</v>
      </c>
      <c r="Q8" s="19"/>
      <c r="R8" s="19"/>
      <c r="S8" s="19"/>
      <c r="T8" s="165">
        <v>2</v>
      </c>
      <c r="U8" s="165">
        <v>4</v>
      </c>
      <c r="V8" s="19"/>
      <c r="W8" s="19"/>
      <c r="X8" s="19"/>
      <c r="Y8" s="165">
        <v>3</v>
      </c>
      <c r="Z8" s="19"/>
      <c r="AA8" s="19"/>
      <c r="AB8" s="19"/>
      <c r="AC8" s="165">
        <v>2</v>
      </c>
      <c r="AD8" s="19"/>
      <c r="AE8" s="165">
        <v>2</v>
      </c>
      <c r="AF8" s="19"/>
      <c r="AG8" s="165">
        <v>2</v>
      </c>
      <c r="AH8" s="19"/>
      <c r="AI8" s="165">
        <v>2</v>
      </c>
      <c r="AJ8" s="19"/>
      <c r="AK8" s="20"/>
      <c r="AL8" s="129">
        <f t="shared" si="0"/>
        <v>27</v>
      </c>
    </row>
    <row r="9" spans="1:58" ht="15.75" customHeight="1">
      <c r="A9" s="130"/>
      <c r="B9" s="131"/>
      <c r="C9" s="15">
        <v>4</v>
      </c>
      <c r="D9" s="16" t="s">
        <v>28</v>
      </c>
      <c r="E9" s="25">
        <f t="shared" ref="E9:E11" si="1">3*F9</f>
        <v>1500</v>
      </c>
      <c r="F9" s="18">
        <v>500</v>
      </c>
      <c r="G9" s="19"/>
      <c r="H9" s="19"/>
      <c r="I9" s="19">
        <v>1</v>
      </c>
      <c r="J9" s="19"/>
      <c r="K9" s="19"/>
      <c r="L9" s="19"/>
      <c r="M9" s="19"/>
      <c r="N9" s="19"/>
      <c r="O9" s="20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20"/>
      <c r="AL9" s="129">
        <f t="shared" si="0"/>
        <v>1</v>
      </c>
    </row>
    <row r="10" spans="1:58" ht="15.75" customHeight="1">
      <c r="A10" s="130"/>
      <c r="B10" s="131"/>
      <c r="C10" s="15">
        <v>5</v>
      </c>
      <c r="D10" s="16" t="s">
        <v>29</v>
      </c>
      <c r="E10" s="25">
        <f t="shared" si="1"/>
        <v>2901</v>
      </c>
      <c r="F10" s="18">
        <v>967</v>
      </c>
      <c r="G10" s="19">
        <v>2</v>
      </c>
      <c r="H10" s="19">
        <v>1</v>
      </c>
      <c r="I10" s="19"/>
      <c r="J10" s="19"/>
      <c r="K10" s="19"/>
      <c r="L10" s="19"/>
      <c r="M10" s="19"/>
      <c r="N10" s="19"/>
      <c r="O10" s="20"/>
      <c r="P10" s="19">
        <v>1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0"/>
      <c r="AL10" s="129">
        <f t="shared" si="0"/>
        <v>4</v>
      </c>
    </row>
    <row r="11" spans="1:58" ht="15.75" customHeight="1">
      <c r="A11" s="130"/>
      <c r="B11" s="131"/>
      <c r="C11" s="15">
        <v>6</v>
      </c>
      <c r="D11" s="16" t="s">
        <v>30</v>
      </c>
      <c r="E11" s="25">
        <f t="shared" si="1"/>
        <v>1536</v>
      </c>
      <c r="F11" s="18">
        <v>512</v>
      </c>
      <c r="G11" s="19"/>
      <c r="H11" s="19"/>
      <c r="I11" s="19"/>
      <c r="J11" s="19"/>
      <c r="K11" s="19"/>
      <c r="L11" s="19"/>
      <c r="M11" s="19"/>
      <c r="N11" s="19"/>
      <c r="O11" s="20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0"/>
      <c r="AL11" s="129">
        <f t="shared" si="0"/>
        <v>0</v>
      </c>
    </row>
    <row r="12" spans="1:58" ht="15.75" customHeight="1">
      <c r="A12" s="13"/>
      <c r="B12" s="23"/>
      <c r="C12" s="26">
        <v>7</v>
      </c>
      <c r="D12" s="24" t="s">
        <v>31</v>
      </c>
      <c r="E12" s="25">
        <v>1100</v>
      </c>
      <c r="F12" s="18">
        <v>500</v>
      </c>
      <c r="G12" s="19">
        <v>2</v>
      </c>
      <c r="H12" s="19"/>
      <c r="I12" s="19"/>
      <c r="J12" s="19"/>
      <c r="K12" s="19"/>
      <c r="L12" s="19"/>
      <c r="M12" s="19"/>
      <c r="N12" s="19"/>
      <c r="O12" s="20"/>
      <c r="P12" s="19"/>
      <c r="Q12" s="19"/>
      <c r="R12" s="19"/>
      <c r="S12" s="19"/>
      <c r="T12" s="19"/>
      <c r="U12" s="19"/>
      <c r="V12" s="165">
        <v>1</v>
      </c>
      <c r="W12" s="19"/>
      <c r="X12" s="19"/>
      <c r="Y12" s="19"/>
      <c r="Z12" s="19"/>
      <c r="AA12" s="19"/>
      <c r="AB12" s="165">
        <v>2</v>
      </c>
      <c r="AC12" s="19"/>
      <c r="AD12" s="19"/>
      <c r="AE12" s="19"/>
      <c r="AF12" s="19"/>
      <c r="AG12" s="19"/>
      <c r="AH12" s="19"/>
      <c r="AI12" s="19"/>
      <c r="AJ12" s="165">
        <v>2</v>
      </c>
      <c r="AK12" s="20"/>
      <c r="AL12" s="129">
        <f t="shared" si="0"/>
        <v>7</v>
      </c>
    </row>
    <row r="13" spans="1:58" ht="15.75" customHeight="1">
      <c r="A13" s="13"/>
      <c r="B13" s="23"/>
      <c r="C13" s="26">
        <v>8</v>
      </c>
      <c r="D13" s="24" t="s">
        <v>36</v>
      </c>
      <c r="E13" s="25">
        <v>1065</v>
      </c>
      <c r="F13" s="18">
        <v>450</v>
      </c>
      <c r="G13" s="19"/>
      <c r="H13" s="19"/>
      <c r="I13" s="19"/>
      <c r="J13" s="19"/>
      <c r="K13" s="19"/>
      <c r="L13" s="19">
        <v>2</v>
      </c>
      <c r="M13" s="19"/>
      <c r="N13" s="19"/>
      <c r="O13" s="20"/>
      <c r="P13" s="19">
        <v>2</v>
      </c>
      <c r="Q13" s="19"/>
      <c r="R13" s="19"/>
      <c r="S13" s="19"/>
      <c r="T13" s="165">
        <v>4</v>
      </c>
      <c r="U13" s="165">
        <v>2</v>
      </c>
      <c r="V13" s="19"/>
      <c r="W13" s="19"/>
      <c r="X13" s="19"/>
      <c r="Y13" s="165">
        <v>2</v>
      </c>
      <c r="Z13" s="165">
        <v>3</v>
      </c>
      <c r="AA13" s="19"/>
      <c r="AB13" s="19"/>
      <c r="AC13" s="19"/>
      <c r="AD13" s="165">
        <v>2</v>
      </c>
      <c r="AE13" s="165">
        <v>2</v>
      </c>
      <c r="AF13" s="19"/>
      <c r="AG13" s="19"/>
      <c r="AH13" s="165">
        <v>4</v>
      </c>
      <c r="AI13" s="19"/>
      <c r="AJ13" s="19"/>
      <c r="AK13" s="20"/>
      <c r="AL13" s="129">
        <f t="shared" si="0"/>
        <v>23</v>
      </c>
    </row>
    <row r="14" spans="1:58" ht="15.75" customHeight="1">
      <c r="A14" s="13"/>
      <c r="B14" s="23"/>
      <c r="C14" s="26">
        <v>9</v>
      </c>
      <c r="D14" s="24" t="s">
        <v>63</v>
      </c>
      <c r="E14" s="25">
        <v>632</v>
      </c>
      <c r="F14" s="18">
        <v>140</v>
      </c>
      <c r="G14" s="19"/>
      <c r="H14" s="19"/>
      <c r="I14" s="19"/>
      <c r="J14" s="19"/>
      <c r="K14" s="19"/>
      <c r="L14" s="19"/>
      <c r="M14" s="19"/>
      <c r="N14" s="19"/>
      <c r="O14" s="20">
        <v>2</v>
      </c>
      <c r="P14" s="19"/>
      <c r="Q14" s="19"/>
      <c r="R14" s="19"/>
      <c r="S14" s="19"/>
      <c r="T14" s="19"/>
      <c r="U14" s="19"/>
      <c r="V14" s="165">
        <v>2</v>
      </c>
      <c r="W14" s="19"/>
      <c r="X14" s="19"/>
      <c r="Y14" s="19"/>
      <c r="Z14" s="19"/>
      <c r="AA14" s="165">
        <v>1</v>
      </c>
      <c r="AB14" s="19"/>
      <c r="AC14" s="19"/>
      <c r="AD14" s="19"/>
      <c r="AE14" s="19"/>
      <c r="AF14" s="19"/>
      <c r="AG14" s="19"/>
      <c r="AH14" s="19"/>
      <c r="AI14" s="19"/>
      <c r="AJ14" s="19"/>
      <c r="AK14" s="20"/>
      <c r="AL14" s="129">
        <f t="shared" si="0"/>
        <v>5</v>
      </c>
    </row>
    <row r="15" spans="1:58" ht="15.75" customHeight="1">
      <c r="A15" s="13"/>
      <c r="B15" s="23"/>
      <c r="C15" s="26">
        <v>10</v>
      </c>
      <c r="D15" s="166" t="s">
        <v>64</v>
      </c>
      <c r="E15" s="167">
        <v>542</v>
      </c>
      <c r="F15" s="168">
        <v>240</v>
      </c>
      <c r="G15" s="19"/>
      <c r="H15" s="19"/>
      <c r="I15" s="19"/>
      <c r="J15" s="19"/>
      <c r="K15" s="19"/>
      <c r="L15" s="19"/>
      <c r="M15" s="19"/>
      <c r="N15" s="19"/>
      <c r="O15" s="20"/>
      <c r="P15" s="19"/>
      <c r="Q15" s="19"/>
      <c r="R15" s="19"/>
      <c r="S15" s="19"/>
      <c r="T15" s="19"/>
      <c r="U15" s="19"/>
      <c r="V15" s="19"/>
      <c r="W15" s="19"/>
      <c r="X15" s="19"/>
      <c r="Y15" s="165">
        <v>2</v>
      </c>
      <c r="Z15" s="19"/>
      <c r="AA15" s="19"/>
      <c r="AB15" s="19"/>
      <c r="AC15" s="19"/>
      <c r="AD15" s="165">
        <v>2</v>
      </c>
      <c r="AE15" s="19"/>
      <c r="AF15" s="19"/>
      <c r="AG15" s="19"/>
      <c r="AH15" s="19"/>
      <c r="AI15" s="19"/>
      <c r="AJ15" s="19"/>
      <c r="AK15" s="20"/>
      <c r="AL15" s="129">
        <f t="shared" si="0"/>
        <v>4</v>
      </c>
    </row>
    <row r="16" spans="1:58" ht="15.75" customHeight="1">
      <c r="A16" s="13"/>
      <c r="B16" s="23"/>
      <c r="C16" s="169">
        <v>11</v>
      </c>
      <c r="D16" s="166" t="s">
        <v>65</v>
      </c>
      <c r="E16" s="167"/>
      <c r="F16" s="168"/>
      <c r="G16" s="19"/>
      <c r="H16" s="19"/>
      <c r="I16" s="19"/>
      <c r="J16" s="19"/>
      <c r="K16" s="19"/>
      <c r="L16" s="19"/>
      <c r="M16" s="19"/>
      <c r="N16" s="19"/>
      <c r="O16" s="20"/>
      <c r="P16" s="19"/>
      <c r="Q16" s="19"/>
      <c r="R16" s="19"/>
      <c r="S16" s="19"/>
      <c r="T16" s="19"/>
      <c r="U16" s="19"/>
      <c r="V16" s="19"/>
      <c r="W16" s="19"/>
      <c r="X16" s="19"/>
      <c r="Y16" s="165"/>
      <c r="Z16" s="19"/>
      <c r="AA16" s="19"/>
      <c r="AB16" s="19"/>
      <c r="AC16" s="19"/>
      <c r="AD16" s="165"/>
      <c r="AE16" s="19"/>
      <c r="AF16" s="19"/>
      <c r="AG16" s="19"/>
      <c r="AH16" s="19"/>
      <c r="AI16" s="19"/>
      <c r="AJ16" s="165">
        <v>2</v>
      </c>
      <c r="AK16" s="20"/>
      <c r="AL16" s="129">
        <f t="shared" si="0"/>
        <v>2</v>
      </c>
    </row>
    <row r="17" spans="1:38" ht="15.75" customHeight="1">
      <c r="A17" s="28"/>
      <c r="B17" s="29"/>
      <c r="C17" s="291" t="s">
        <v>16</v>
      </c>
      <c r="D17" s="292"/>
      <c r="E17" s="30">
        <f t="shared" ref="E17:F17" si="2">SUM(E6:E16)</f>
        <v>14622</v>
      </c>
      <c r="F17" s="30">
        <f t="shared" si="2"/>
        <v>5005</v>
      </c>
      <c r="G17" s="31"/>
      <c r="H17" s="31"/>
      <c r="I17" s="31"/>
      <c r="J17" s="31"/>
      <c r="K17" s="31"/>
      <c r="L17" s="31"/>
      <c r="M17" s="31"/>
      <c r="N17" s="31"/>
      <c r="O17" s="170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132">
        <f>SUM(AL6:AL16)</f>
        <v>114</v>
      </c>
    </row>
    <row r="18" spans="1:38" ht="15.75" customHeight="1">
      <c r="A18" s="13">
        <v>2</v>
      </c>
      <c r="B18" s="35" t="s">
        <v>17</v>
      </c>
      <c r="C18" s="36">
        <v>1</v>
      </c>
      <c r="D18" s="37" t="s">
        <v>18</v>
      </c>
      <c r="E18" s="38">
        <f>901+778+506+500</f>
        <v>2685</v>
      </c>
      <c r="F18" s="38">
        <f>306+264+183+142</f>
        <v>895</v>
      </c>
      <c r="G18" s="39"/>
      <c r="H18" s="39"/>
      <c r="I18" s="39"/>
      <c r="J18" s="39"/>
      <c r="K18" s="39">
        <v>2</v>
      </c>
      <c r="L18" s="39"/>
      <c r="M18" s="39"/>
      <c r="N18" s="39"/>
      <c r="O18" s="3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171">
        <v>2</v>
      </c>
      <c r="AC18" s="39"/>
      <c r="AD18" s="39"/>
      <c r="AE18" s="39"/>
      <c r="AF18" s="39"/>
      <c r="AG18" s="39"/>
      <c r="AH18" s="39"/>
      <c r="AI18" s="171">
        <v>1</v>
      </c>
      <c r="AJ18" s="39"/>
      <c r="AK18" s="36"/>
      <c r="AL18" s="133">
        <f t="shared" ref="AL18:AL24" si="3">SUM(G18:AK18)</f>
        <v>5</v>
      </c>
    </row>
    <row r="19" spans="1:38" ht="15.75" customHeight="1">
      <c r="A19" s="130"/>
      <c r="B19" s="18"/>
      <c r="C19" s="20">
        <v>2</v>
      </c>
      <c r="D19" s="42" t="s">
        <v>23</v>
      </c>
      <c r="E19" s="38">
        <f>F19*3</f>
        <v>435</v>
      </c>
      <c r="F19" s="43">
        <v>145</v>
      </c>
      <c r="G19" s="39"/>
      <c r="H19" s="39"/>
      <c r="I19" s="39"/>
      <c r="J19" s="39"/>
      <c r="K19" s="39"/>
      <c r="L19" s="39"/>
      <c r="M19" s="39">
        <v>1</v>
      </c>
      <c r="N19" s="39"/>
      <c r="O19" s="3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171">
        <v>2</v>
      </c>
      <c r="AD19" s="39"/>
      <c r="AE19" s="39"/>
      <c r="AF19" s="39"/>
      <c r="AG19" s="39"/>
      <c r="AH19" s="39"/>
      <c r="AI19" s="171">
        <v>4</v>
      </c>
      <c r="AJ19" s="171">
        <v>1</v>
      </c>
      <c r="AK19" s="36"/>
      <c r="AL19" s="133">
        <f t="shared" si="3"/>
        <v>8</v>
      </c>
    </row>
    <row r="20" spans="1:38" ht="15.75" customHeight="1">
      <c r="A20" s="130"/>
      <c r="B20" s="18"/>
      <c r="C20" s="20">
        <v>3</v>
      </c>
      <c r="D20" s="44" t="s">
        <v>32</v>
      </c>
      <c r="E20" s="45">
        <f>4*F20</f>
        <v>1600</v>
      </c>
      <c r="F20" s="41">
        <v>400</v>
      </c>
      <c r="G20" s="39"/>
      <c r="H20" s="39"/>
      <c r="I20" s="39"/>
      <c r="J20" s="39">
        <v>1</v>
      </c>
      <c r="K20" s="39">
        <v>1</v>
      </c>
      <c r="L20" s="39"/>
      <c r="M20" s="39"/>
      <c r="N20" s="39"/>
      <c r="O20" s="36"/>
      <c r="P20" s="39">
        <v>2</v>
      </c>
      <c r="Q20" s="39"/>
      <c r="R20" s="39"/>
      <c r="S20" s="39"/>
      <c r="T20" s="39"/>
      <c r="U20" s="39"/>
      <c r="V20" s="171">
        <v>2</v>
      </c>
      <c r="W20" s="39"/>
      <c r="X20" s="39"/>
      <c r="Y20" s="39"/>
      <c r="Z20" s="39"/>
      <c r="AA20" s="39"/>
      <c r="AB20" s="39"/>
      <c r="AC20" s="39"/>
      <c r="AD20" s="171">
        <v>2</v>
      </c>
      <c r="AE20" s="39"/>
      <c r="AF20" s="39"/>
      <c r="AG20" s="39"/>
      <c r="AH20" s="39"/>
      <c r="AI20" s="171">
        <v>2</v>
      </c>
      <c r="AJ20" s="171">
        <v>2</v>
      </c>
      <c r="AK20" s="36"/>
      <c r="AL20" s="133">
        <f t="shared" si="3"/>
        <v>12</v>
      </c>
    </row>
    <row r="21" spans="1:38" ht="15.75" customHeight="1">
      <c r="A21" s="130"/>
      <c r="B21" s="18"/>
      <c r="C21" s="20">
        <v>4</v>
      </c>
      <c r="D21" s="42" t="s">
        <v>33</v>
      </c>
      <c r="E21" s="134">
        <v>680</v>
      </c>
      <c r="F21" s="18">
        <v>325</v>
      </c>
      <c r="G21" s="19"/>
      <c r="H21" s="19"/>
      <c r="I21" s="19"/>
      <c r="J21" s="19"/>
      <c r="K21" s="19"/>
      <c r="L21" s="19"/>
      <c r="M21" s="19">
        <v>1</v>
      </c>
      <c r="N21" s="19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65">
        <v>2</v>
      </c>
      <c r="AE21" s="19"/>
      <c r="AF21" s="19"/>
      <c r="AG21" s="19"/>
      <c r="AH21" s="19"/>
      <c r="AI21" s="19"/>
      <c r="AJ21" s="165">
        <v>2</v>
      </c>
      <c r="AK21" s="18"/>
      <c r="AL21" s="133">
        <f t="shared" si="3"/>
        <v>5</v>
      </c>
    </row>
    <row r="22" spans="1:38" ht="15.75" customHeight="1">
      <c r="A22" s="130"/>
      <c r="B22" s="18"/>
      <c r="C22" s="20">
        <v>5</v>
      </c>
      <c r="D22" s="42"/>
      <c r="E22" s="134"/>
      <c r="F22" s="18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8"/>
      <c r="AL22" s="133">
        <f t="shared" si="3"/>
        <v>0</v>
      </c>
    </row>
    <row r="23" spans="1:38" ht="15.75" customHeight="1">
      <c r="A23" s="130"/>
      <c r="B23" s="18"/>
      <c r="C23" s="20">
        <v>6</v>
      </c>
      <c r="D23" s="42"/>
      <c r="E23" s="134"/>
      <c r="F23" s="18"/>
      <c r="G23" s="19"/>
      <c r="H23" s="19"/>
      <c r="I23" s="19"/>
      <c r="J23" s="19"/>
      <c r="K23" s="19"/>
      <c r="L23" s="19"/>
      <c r="M23" s="19"/>
      <c r="N23" s="19"/>
      <c r="O23" s="20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8"/>
      <c r="AL23" s="133">
        <f t="shared" si="3"/>
        <v>0</v>
      </c>
    </row>
    <row r="24" spans="1:38" ht="15.75" customHeight="1">
      <c r="A24" s="13"/>
      <c r="B24" s="41"/>
      <c r="C24" s="20">
        <v>7</v>
      </c>
      <c r="D24" s="44"/>
      <c r="E24" s="45"/>
      <c r="F24" s="41"/>
      <c r="G24" s="46"/>
      <c r="H24" s="46"/>
      <c r="I24" s="46"/>
      <c r="J24" s="46"/>
      <c r="K24" s="46"/>
      <c r="L24" s="46"/>
      <c r="M24" s="46"/>
      <c r="N24" s="46"/>
      <c r="O24" s="47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7"/>
      <c r="AL24" s="133">
        <f t="shared" si="3"/>
        <v>0</v>
      </c>
    </row>
    <row r="25" spans="1:38" ht="15.75" customHeight="1">
      <c r="A25" s="49"/>
      <c r="B25" s="50"/>
      <c r="C25" s="293" t="s">
        <v>16</v>
      </c>
      <c r="D25" s="292"/>
      <c r="E25" s="51">
        <f t="shared" ref="E25:F25" si="4">SUM(E18:E24)</f>
        <v>5400</v>
      </c>
      <c r="F25" s="51">
        <f t="shared" si="4"/>
        <v>1765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135">
        <f>SUM(AL18:AL24)</f>
        <v>30</v>
      </c>
    </row>
    <row r="26" spans="1:38" ht="15.75" customHeight="1">
      <c r="A26" s="56">
        <v>3</v>
      </c>
      <c r="B26" s="14" t="s">
        <v>19</v>
      </c>
      <c r="C26" s="15">
        <v>1</v>
      </c>
      <c r="D26" s="16" t="s">
        <v>20</v>
      </c>
      <c r="E26" s="25">
        <v>840</v>
      </c>
      <c r="F26" s="17">
        <v>380</v>
      </c>
      <c r="G26" s="57"/>
      <c r="H26" s="57">
        <v>2</v>
      </c>
      <c r="I26" s="57"/>
      <c r="J26" s="57"/>
      <c r="K26" s="57"/>
      <c r="L26" s="57"/>
      <c r="M26" s="57"/>
      <c r="N26" s="57"/>
      <c r="O26" s="15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172">
        <v>2</v>
      </c>
      <c r="AB26" s="57"/>
      <c r="AC26" s="57"/>
      <c r="AD26" s="57"/>
      <c r="AE26" s="57"/>
      <c r="AF26" s="57"/>
      <c r="AG26" s="57"/>
      <c r="AH26" s="57"/>
      <c r="AI26" s="57"/>
      <c r="AJ26" s="57"/>
      <c r="AK26" s="15"/>
      <c r="AL26" s="133">
        <f t="shared" ref="AL26:AL32" si="5">SUM(G26:AK26)</f>
        <v>4</v>
      </c>
    </row>
    <row r="27" spans="1:38" ht="15.75" customHeight="1">
      <c r="A27" s="58"/>
      <c r="C27" s="15">
        <v>2</v>
      </c>
      <c r="D27" s="16" t="s">
        <v>19</v>
      </c>
      <c r="E27" s="17">
        <f>4*F27</f>
        <v>960</v>
      </c>
      <c r="F27" s="17">
        <v>240</v>
      </c>
      <c r="G27" s="57"/>
      <c r="H27" s="57">
        <v>2</v>
      </c>
      <c r="I27" s="57">
        <v>1</v>
      </c>
      <c r="J27" s="57"/>
      <c r="K27" s="57"/>
      <c r="L27" s="57"/>
      <c r="M27" s="57"/>
      <c r="N27" s="57"/>
      <c r="O27" s="15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15"/>
      <c r="AL27" s="133">
        <f t="shared" si="5"/>
        <v>3</v>
      </c>
    </row>
    <row r="28" spans="1:38" ht="15.75" customHeight="1">
      <c r="A28" s="136"/>
      <c r="B28" s="16"/>
      <c r="C28" s="15">
        <v>3</v>
      </c>
      <c r="D28" s="16" t="s">
        <v>66</v>
      </c>
      <c r="E28" s="25">
        <v>316</v>
      </c>
      <c r="F28" s="17">
        <v>79</v>
      </c>
      <c r="G28" s="57"/>
      <c r="H28" s="57"/>
      <c r="I28" s="57"/>
      <c r="J28" s="57"/>
      <c r="K28" s="57"/>
      <c r="L28" s="57"/>
      <c r="M28" s="57"/>
      <c r="N28" s="57">
        <v>2</v>
      </c>
      <c r="O28" s="15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15"/>
      <c r="AL28" s="133">
        <f t="shared" si="5"/>
        <v>2</v>
      </c>
    </row>
    <row r="29" spans="1:38" ht="15.75" customHeight="1">
      <c r="A29" s="136"/>
      <c r="B29" s="16"/>
      <c r="C29" s="15">
        <v>4</v>
      </c>
      <c r="D29" s="173" t="s">
        <v>67</v>
      </c>
      <c r="E29" s="167">
        <v>431</v>
      </c>
      <c r="F29" s="174">
        <v>197</v>
      </c>
      <c r="G29" s="57"/>
      <c r="H29" s="57"/>
      <c r="I29" s="57"/>
      <c r="J29" s="57"/>
      <c r="K29" s="57"/>
      <c r="L29" s="57"/>
      <c r="M29" s="57"/>
      <c r="N29" s="57"/>
      <c r="O29" s="15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172">
        <v>1</v>
      </c>
      <c r="AG29" s="57"/>
      <c r="AH29" s="57"/>
      <c r="AI29" s="57"/>
      <c r="AJ29" s="57"/>
      <c r="AK29" s="15"/>
      <c r="AL29" s="133">
        <f t="shared" si="5"/>
        <v>1</v>
      </c>
    </row>
    <row r="30" spans="1:38" ht="15.75" customHeight="1">
      <c r="A30" s="136"/>
      <c r="B30" s="131"/>
      <c r="C30" s="15">
        <v>5</v>
      </c>
      <c r="D30" s="16"/>
      <c r="E30" s="25"/>
      <c r="F30" s="17"/>
      <c r="G30" s="57"/>
      <c r="H30" s="57"/>
      <c r="I30" s="57"/>
      <c r="J30" s="57"/>
      <c r="K30" s="57"/>
      <c r="L30" s="57"/>
      <c r="M30" s="57"/>
      <c r="N30" s="57"/>
      <c r="O30" s="15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15"/>
      <c r="AL30" s="133">
        <f t="shared" si="5"/>
        <v>0</v>
      </c>
    </row>
    <row r="31" spans="1:38" ht="15.75" customHeight="1">
      <c r="A31" s="136"/>
      <c r="B31" s="131"/>
      <c r="C31" s="91">
        <v>6</v>
      </c>
      <c r="D31" s="137"/>
      <c r="E31" s="138"/>
      <c r="F31" s="139"/>
      <c r="G31" s="140"/>
      <c r="H31" s="140"/>
      <c r="I31" s="140"/>
      <c r="J31" s="140"/>
      <c r="K31" s="140"/>
      <c r="L31" s="140"/>
      <c r="M31" s="140"/>
      <c r="N31" s="140"/>
      <c r="O31" s="141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1"/>
      <c r="AL31" s="133">
        <f t="shared" si="5"/>
        <v>0</v>
      </c>
    </row>
    <row r="32" spans="1:38" ht="15.75" customHeight="1">
      <c r="A32" s="58"/>
      <c r="B32" s="23"/>
      <c r="C32" s="26">
        <v>7</v>
      </c>
      <c r="D32" s="24"/>
      <c r="E32" s="59"/>
      <c r="F32" s="60"/>
      <c r="G32" s="61"/>
      <c r="H32" s="61"/>
      <c r="I32" s="61"/>
      <c r="J32" s="61"/>
      <c r="K32" s="61"/>
      <c r="L32" s="61"/>
      <c r="M32" s="61"/>
      <c r="N32" s="61"/>
      <c r="O32" s="59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0"/>
      <c r="AL32" s="133">
        <f t="shared" si="5"/>
        <v>0</v>
      </c>
    </row>
    <row r="33" spans="1:58" ht="15.75" customHeight="1">
      <c r="A33" s="62"/>
      <c r="B33" s="63"/>
      <c r="C33" s="294" t="s">
        <v>16</v>
      </c>
      <c r="D33" s="292"/>
      <c r="E33" s="64">
        <f t="shared" ref="E33:F33" si="6">SUM(E26:E32)</f>
        <v>2547</v>
      </c>
      <c r="F33" s="64">
        <f t="shared" si="6"/>
        <v>896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142">
        <f>SUM(AL26:AL32)</f>
        <v>10</v>
      </c>
    </row>
    <row r="34" spans="1:58" ht="15.75" customHeight="1">
      <c r="A34" s="67">
        <v>4</v>
      </c>
      <c r="B34" s="68" t="s">
        <v>24</v>
      </c>
      <c r="C34" s="69">
        <v>1</v>
      </c>
      <c r="D34" s="70" t="s">
        <v>25</v>
      </c>
      <c r="E34" s="17">
        <v>79</v>
      </c>
      <c r="F34" s="17">
        <v>24</v>
      </c>
      <c r="G34" s="67"/>
      <c r="H34" s="67"/>
      <c r="I34" s="67"/>
      <c r="J34" s="67"/>
      <c r="K34" s="67"/>
      <c r="L34" s="67"/>
      <c r="M34" s="67"/>
      <c r="N34" s="67"/>
      <c r="O34" s="72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133">
        <f t="shared" ref="AL34:AL40" si="7">SUM(G34:AK34)</f>
        <v>0</v>
      </c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</row>
    <row r="35" spans="1:58" ht="15.75" customHeight="1">
      <c r="A35" s="76"/>
      <c r="B35" s="77"/>
      <c r="C35" s="91">
        <v>2</v>
      </c>
      <c r="D35" s="92" t="s">
        <v>34</v>
      </c>
      <c r="E35" s="17">
        <v>809</v>
      </c>
      <c r="F35" s="17">
        <v>247</v>
      </c>
      <c r="G35" s="76"/>
      <c r="H35" s="76"/>
      <c r="I35" s="76"/>
      <c r="J35" s="76"/>
      <c r="K35" s="76"/>
      <c r="L35" s="76">
        <v>1</v>
      </c>
      <c r="M35" s="76"/>
      <c r="N35" s="76"/>
      <c r="O35" s="17"/>
      <c r="P35" s="76"/>
      <c r="Q35" s="76"/>
      <c r="R35" s="175">
        <v>2</v>
      </c>
      <c r="S35" s="76"/>
      <c r="T35" s="76"/>
      <c r="U35" s="76"/>
      <c r="V35" s="76"/>
      <c r="W35" s="175">
        <v>2</v>
      </c>
      <c r="X35" s="76"/>
      <c r="Y35" s="76"/>
      <c r="Z35" s="76"/>
      <c r="AA35" s="76"/>
      <c r="AB35" s="76"/>
      <c r="AC35" s="76"/>
      <c r="AD35" s="76"/>
      <c r="AE35" s="175">
        <v>4</v>
      </c>
      <c r="AF35" s="76"/>
      <c r="AG35" s="76"/>
      <c r="AH35" s="76"/>
      <c r="AI35" s="76"/>
      <c r="AJ35" s="76"/>
      <c r="AK35" s="76"/>
      <c r="AL35" s="133">
        <f t="shared" si="7"/>
        <v>9</v>
      </c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</row>
    <row r="36" spans="1:58" ht="15.75" customHeight="1">
      <c r="A36" s="76"/>
      <c r="B36" s="77"/>
      <c r="C36" s="91">
        <v>3</v>
      </c>
      <c r="D36" s="143" t="s">
        <v>35</v>
      </c>
      <c r="E36" s="176">
        <v>2996</v>
      </c>
      <c r="F36" s="176">
        <v>749</v>
      </c>
      <c r="G36" s="76"/>
      <c r="H36" s="76"/>
      <c r="I36" s="76"/>
      <c r="J36" s="76"/>
      <c r="K36" s="76"/>
      <c r="L36" s="76"/>
      <c r="M36" s="76">
        <v>1</v>
      </c>
      <c r="N36" s="76"/>
      <c r="O36" s="17"/>
      <c r="P36" s="76"/>
      <c r="Q36" s="76"/>
      <c r="R36" s="76"/>
      <c r="S36" s="76"/>
      <c r="T36" s="76"/>
      <c r="U36" s="76"/>
      <c r="V36" s="76"/>
      <c r="W36" s="175">
        <v>2</v>
      </c>
      <c r="X36" s="76"/>
      <c r="Y36" s="76"/>
      <c r="Z36" s="76"/>
      <c r="AA36" s="76"/>
      <c r="AB36" s="76"/>
      <c r="AC36" s="76"/>
      <c r="AD36" s="76"/>
      <c r="AE36" s="175">
        <v>2</v>
      </c>
      <c r="AF36" s="76"/>
      <c r="AG36" s="76"/>
      <c r="AH36" s="76"/>
      <c r="AI36" s="76"/>
      <c r="AJ36" s="76"/>
      <c r="AK36" s="76"/>
      <c r="AL36" s="133">
        <f t="shared" si="7"/>
        <v>5</v>
      </c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</row>
    <row r="37" spans="1:58" ht="15.75" customHeight="1">
      <c r="A37" s="76"/>
      <c r="B37" s="77"/>
      <c r="C37" s="91">
        <v>4</v>
      </c>
      <c r="D37" s="145" t="s">
        <v>36</v>
      </c>
      <c r="E37" s="17">
        <v>413</v>
      </c>
      <c r="F37" s="17">
        <v>202</v>
      </c>
      <c r="G37" s="76"/>
      <c r="H37" s="76"/>
      <c r="I37" s="76"/>
      <c r="J37" s="76"/>
      <c r="K37" s="76"/>
      <c r="L37" s="76">
        <v>2</v>
      </c>
      <c r="M37" s="76"/>
      <c r="N37" s="76"/>
      <c r="O37" s="17">
        <v>2</v>
      </c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175">
        <v>2</v>
      </c>
      <c r="AA37" s="76"/>
      <c r="AB37" s="76"/>
      <c r="AC37" s="76"/>
      <c r="AD37" s="76"/>
      <c r="AE37" s="76"/>
      <c r="AF37" s="175">
        <v>2</v>
      </c>
      <c r="AG37" s="175">
        <v>2</v>
      </c>
      <c r="AH37" s="76"/>
      <c r="AI37" s="76"/>
      <c r="AJ37" s="76"/>
      <c r="AK37" s="76"/>
      <c r="AL37" s="133">
        <f t="shared" si="7"/>
        <v>10</v>
      </c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</row>
    <row r="38" spans="1:58" ht="15.75" customHeight="1">
      <c r="A38" s="76"/>
      <c r="B38" s="77"/>
      <c r="C38" s="91">
        <v>5</v>
      </c>
      <c r="D38" s="145" t="s">
        <v>37</v>
      </c>
      <c r="E38" s="17">
        <v>450</v>
      </c>
      <c r="F38" s="17">
        <v>180</v>
      </c>
      <c r="G38" s="76"/>
      <c r="H38" s="76"/>
      <c r="I38" s="76"/>
      <c r="J38" s="76"/>
      <c r="K38" s="76"/>
      <c r="L38" s="76">
        <v>1</v>
      </c>
      <c r="M38" s="76"/>
      <c r="N38" s="76"/>
      <c r="O38" s="17"/>
      <c r="P38" s="76"/>
      <c r="Q38" s="76"/>
      <c r="R38" s="76"/>
      <c r="S38" s="76"/>
      <c r="T38" s="76"/>
      <c r="U38" s="76"/>
      <c r="V38" s="76"/>
      <c r="W38" s="175">
        <v>1</v>
      </c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133">
        <f t="shared" si="7"/>
        <v>2</v>
      </c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</row>
    <row r="39" spans="1:58" ht="15.75" customHeight="1">
      <c r="A39" s="76"/>
      <c r="B39" s="77"/>
      <c r="C39" s="91">
        <v>6</v>
      </c>
      <c r="D39" s="145" t="s">
        <v>68</v>
      </c>
      <c r="E39" s="17">
        <v>413</v>
      </c>
      <c r="F39" s="17">
        <v>202</v>
      </c>
      <c r="G39" s="76"/>
      <c r="H39" s="76"/>
      <c r="I39" s="76"/>
      <c r="J39" s="76"/>
      <c r="K39" s="76"/>
      <c r="L39" s="76"/>
      <c r="M39" s="76"/>
      <c r="N39" s="76"/>
      <c r="O39" s="17">
        <v>2</v>
      </c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175">
        <v>2</v>
      </c>
      <c r="AA39" s="175">
        <v>2</v>
      </c>
      <c r="AB39" s="76"/>
      <c r="AC39" s="76"/>
      <c r="AD39" s="76"/>
      <c r="AE39" s="76"/>
      <c r="AF39" s="76"/>
      <c r="AG39" s="76"/>
      <c r="AH39" s="76"/>
      <c r="AI39" s="175">
        <v>2</v>
      </c>
      <c r="AJ39" s="76"/>
      <c r="AK39" s="76"/>
      <c r="AL39" s="133">
        <f t="shared" si="7"/>
        <v>8</v>
      </c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</row>
    <row r="40" spans="1:58" ht="15.75" customHeight="1">
      <c r="A40" s="81"/>
      <c r="B40" s="82"/>
      <c r="C40" s="91">
        <v>7</v>
      </c>
      <c r="D40" s="146"/>
      <c r="E40" s="84"/>
      <c r="F40" s="84"/>
      <c r="G40" s="81"/>
      <c r="H40" s="81"/>
      <c r="I40" s="81"/>
      <c r="J40" s="81"/>
      <c r="K40" s="81"/>
      <c r="L40" s="81"/>
      <c r="M40" s="81"/>
      <c r="N40" s="81"/>
      <c r="O40" s="177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133">
        <f t="shared" si="7"/>
        <v>0</v>
      </c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</row>
    <row r="41" spans="1:58" ht="15.75" customHeight="1">
      <c r="A41" s="85"/>
      <c r="B41" s="86"/>
      <c r="C41" s="295" t="s">
        <v>16</v>
      </c>
      <c r="D41" s="292"/>
      <c r="E41" s="87">
        <f t="shared" ref="E41:F41" si="8">SUM(E34:E40)</f>
        <v>5160</v>
      </c>
      <c r="F41" s="87">
        <f t="shared" si="8"/>
        <v>1604</v>
      </c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147">
        <f>SUM(AL34:AL40)</f>
        <v>34</v>
      </c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</row>
    <row r="42" spans="1:58" ht="15.75" customHeight="1">
      <c r="A42" s="67">
        <v>5</v>
      </c>
      <c r="B42" s="68" t="s">
        <v>38</v>
      </c>
      <c r="C42" s="69">
        <v>1</v>
      </c>
      <c r="D42" s="70" t="s">
        <v>39</v>
      </c>
      <c r="E42" s="17">
        <f>F42*4</f>
        <v>1408</v>
      </c>
      <c r="F42" s="17">
        <f>16*22</f>
        <v>352</v>
      </c>
      <c r="G42" s="67"/>
      <c r="H42" s="67"/>
      <c r="I42" s="67"/>
      <c r="J42" s="67"/>
      <c r="K42" s="67"/>
      <c r="L42" s="67"/>
      <c r="M42" s="67">
        <v>1</v>
      </c>
      <c r="N42" s="67"/>
      <c r="O42" s="72">
        <v>2</v>
      </c>
      <c r="P42" s="67"/>
      <c r="Q42" s="67"/>
      <c r="R42" s="178">
        <v>2</v>
      </c>
      <c r="S42" s="67"/>
      <c r="T42" s="67"/>
      <c r="U42" s="67"/>
      <c r="V42" s="67"/>
      <c r="W42" s="178">
        <v>1</v>
      </c>
      <c r="X42" s="178">
        <v>2</v>
      </c>
      <c r="Y42" s="67"/>
      <c r="Z42" s="67"/>
      <c r="AA42" s="178">
        <v>2</v>
      </c>
      <c r="AB42" s="178">
        <v>1</v>
      </c>
      <c r="AC42" s="178">
        <v>1</v>
      </c>
      <c r="AD42" s="67"/>
      <c r="AE42" s="67"/>
      <c r="AF42" s="67"/>
      <c r="AG42" s="178">
        <v>2</v>
      </c>
      <c r="AH42" s="67"/>
      <c r="AI42" s="67"/>
      <c r="AJ42" s="67"/>
      <c r="AK42" s="67"/>
      <c r="AL42" s="148">
        <f t="shared" ref="AL42:AL48" si="9">SUM(G42:AK42)</f>
        <v>14</v>
      </c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</row>
    <row r="43" spans="1:58" ht="15.75" customHeight="1">
      <c r="A43" s="149"/>
      <c r="B43" s="150"/>
      <c r="C43" s="91">
        <v>2</v>
      </c>
      <c r="D43" s="151" t="s">
        <v>40</v>
      </c>
      <c r="E43" s="17">
        <v>1100</v>
      </c>
      <c r="F43" s="17">
        <v>498</v>
      </c>
      <c r="G43" s="149"/>
      <c r="H43" s="149"/>
      <c r="I43" s="149"/>
      <c r="J43" s="149"/>
      <c r="K43" s="149"/>
      <c r="L43" s="149"/>
      <c r="M43" s="149"/>
      <c r="N43" s="149"/>
      <c r="O43" s="17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8">
        <f t="shared" si="9"/>
        <v>0</v>
      </c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</row>
    <row r="44" spans="1:58" ht="15.75" customHeight="1">
      <c r="A44" s="149"/>
      <c r="B44" s="150"/>
      <c r="C44" s="91">
        <v>3</v>
      </c>
      <c r="D44" s="151" t="s">
        <v>41</v>
      </c>
      <c r="E44" s="17">
        <v>756</v>
      </c>
      <c r="F44" s="17">
        <v>300</v>
      </c>
      <c r="G44" s="149"/>
      <c r="H44" s="149"/>
      <c r="I44" s="149"/>
      <c r="J44" s="149"/>
      <c r="K44" s="149"/>
      <c r="L44" s="149"/>
      <c r="M44" s="149"/>
      <c r="N44" s="149"/>
      <c r="O44" s="179"/>
      <c r="P44" s="149"/>
      <c r="Q44" s="149"/>
      <c r="R44" s="149"/>
      <c r="S44" s="149"/>
      <c r="T44" s="149"/>
      <c r="U44" s="149"/>
      <c r="V44" s="149"/>
      <c r="W44" s="180">
        <v>2</v>
      </c>
      <c r="X44" s="149"/>
      <c r="Y44" s="149"/>
      <c r="Z44" s="149"/>
      <c r="AA44" s="149"/>
      <c r="AB44" s="180">
        <v>1</v>
      </c>
      <c r="AC44" s="180">
        <v>2</v>
      </c>
      <c r="AD44" s="149"/>
      <c r="AE44" s="149"/>
      <c r="AF44" s="180">
        <v>3</v>
      </c>
      <c r="AG44" s="149"/>
      <c r="AH44" s="149"/>
      <c r="AI44" s="149"/>
      <c r="AJ44" s="149"/>
      <c r="AK44" s="149"/>
      <c r="AL44" s="148">
        <f t="shared" si="9"/>
        <v>8</v>
      </c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</row>
    <row r="45" spans="1:58" ht="15.75" customHeight="1">
      <c r="A45" s="149"/>
      <c r="B45" s="150"/>
      <c r="C45" s="91">
        <v>4</v>
      </c>
      <c r="D45" s="181" t="s">
        <v>69</v>
      </c>
      <c r="E45" s="174">
        <v>450</v>
      </c>
      <c r="F45" s="174">
        <v>198</v>
      </c>
      <c r="G45" s="149"/>
      <c r="H45" s="149"/>
      <c r="I45" s="149"/>
      <c r="J45" s="149"/>
      <c r="K45" s="149"/>
      <c r="L45" s="149"/>
      <c r="M45" s="149"/>
      <c r="N45" s="149"/>
      <c r="O45" s="179"/>
      <c r="P45" s="149"/>
      <c r="Q45" s="149"/>
      <c r="R45" s="149"/>
      <c r="S45" s="149"/>
      <c r="T45" s="149"/>
      <c r="U45" s="149"/>
      <c r="V45" s="149"/>
      <c r="W45" s="149"/>
      <c r="X45" s="180">
        <v>2</v>
      </c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8">
        <f t="shared" si="9"/>
        <v>2</v>
      </c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</row>
    <row r="46" spans="1:58" ht="15.75" customHeight="1">
      <c r="A46" s="149"/>
      <c r="B46" s="150"/>
      <c r="C46" s="91">
        <v>5</v>
      </c>
      <c r="D46" s="151"/>
      <c r="E46" s="17"/>
      <c r="F46" s="17"/>
      <c r="G46" s="149"/>
      <c r="H46" s="149"/>
      <c r="I46" s="149"/>
      <c r="J46" s="149"/>
      <c r="K46" s="149"/>
      <c r="L46" s="149"/>
      <c r="M46" s="149"/>
      <c r="N46" s="149"/>
      <c r="O46" s="17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8">
        <f t="shared" si="9"/>
        <v>0</v>
      </c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</row>
    <row r="47" spans="1:58" ht="15.75" customHeight="1">
      <c r="A47" s="76"/>
      <c r="B47" s="77"/>
      <c r="C47" s="91">
        <v>6</v>
      </c>
      <c r="D47" s="92"/>
      <c r="E47" s="80"/>
      <c r="F47" s="80"/>
      <c r="G47" s="76"/>
      <c r="H47" s="76"/>
      <c r="I47" s="76"/>
      <c r="J47" s="76"/>
      <c r="K47" s="76"/>
      <c r="L47" s="76"/>
      <c r="M47" s="76"/>
      <c r="N47" s="76"/>
      <c r="O47" s="17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148">
        <f t="shared" si="9"/>
        <v>0</v>
      </c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</row>
    <row r="48" spans="1:58" ht="15.75" customHeight="1">
      <c r="A48" s="81"/>
      <c r="B48" s="82"/>
      <c r="C48" s="91">
        <v>7</v>
      </c>
      <c r="D48" s="83" t="s">
        <v>2</v>
      </c>
      <c r="E48" s="84"/>
      <c r="F48" s="84"/>
      <c r="G48" s="81"/>
      <c r="H48" s="81"/>
      <c r="I48" s="81"/>
      <c r="J48" s="81"/>
      <c r="K48" s="81"/>
      <c r="L48" s="81"/>
      <c r="M48" s="81"/>
      <c r="N48" s="81"/>
      <c r="O48" s="177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148">
        <f t="shared" si="9"/>
        <v>0</v>
      </c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</row>
    <row r="49" spans="1:38" ht="15.75" customHeight="1">
      <c r="A49" s="49"/>
      <c r="B49" s="50"/>
      <c r="C49" s="293" t="s">
        <v>16</v>
      </c>
      <c r="D49" s="292"/>
      <c r="E49" s="51">
        <f t="shared" ref="E49:F49" si="10">SUM(E42:E47)</f>
        <v>3714</v>
      </c>
      <c r="F49" s="51">
        <f t="shared" si="10"/>
        <v>1348</v>
      </c>
      <c r="G49" s="52"/>
      <c r="H49" s="52"/>
      <c r="I49" s="52"/>
      <c r="J49" s="52"/>
      <c r="K49" s="52"/>
      <c r="L49" s="52"/>
      <c r="M49" s="52"/>
      <c r="N49" s="52"/>
      <c r="O49" s="18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135">
        <f>SUM(AL42:AL48)</f>
        <v>24</v>
      </c>
    </row>
    <row r="50" spans="1:38" ht="15.75" customHeight="1">
      <c r="A50" s="56">
        <v>6</v>
      </c>
      <c r="B50" s="14" t="s">
        <v>42</v>
      </c>
      <c r="C50" s="69">
        <v>1</v>
      </c>
      <c r="D50" s="16" t="s">
        <v>42</v>
      </c>
      <c r="E50" s="25">
        <f>4*F50</f>
        <v>1800</v>
      </c>
      <c r="F50" s="17">
        <v>450</v>
      </c>
      <c r="G50" s="57"/>
      <c r="H50" s="57"/>
      <c r="I50" s="57">
        <v>1</v>
      </c>
      <c r="J50" s="57"/>
      <c r="K50" s="57"/>
      <c r="L50" s="57"/>
      <c r="M50" s="57"/>
      <c r="N50" s="57"/>
      <c r="O50" s="15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15"/>
      <c r="AL50" s="133">
        <f t="shared" ref="AL50:AL56" si="11">SUM(G50:AK50)</f>
        <v>1</v>
      </c>
    </row>
    <row r="51" spans="1:38" ht="15.75" customHeight="1">
      <c r="A51" s="136"/>
      <c r="B51" s="152"/>
      <c r="C51" s="91">
        <v>2</v>
      </c>
      <c r="D51" s="16"/>
      <c r="E51" s="25"/>
      <c r="F51" s="17"/>
      <c r="G51" s="57"/>
      <c r="H51" s="57"/>
      <c r="I51" s="57"/>
      <c r="J51" s="57"/>
      <c r="K51" s="57"/>
      <c r="L51" s="57"/>
      <c r="M51" s="57"/>
      <c r="N51" s="57"/>
      <c r="O51" s="15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15"/>
      <c r="AL51" s="133">
        <f t="shared" si="11"/>
        <v>0</v>
      </c>
    </row>
    <row r="52" spans="1:38" ht="15.75" customHeight="1">
      <c r="A52" s="136"/>
      <c r="B52" s="152"/>
      <c r="C52" s="91">
        <v>3</v>
      </c>
      <c r="D52" s="16"/>
      <c r="E52" s="25"/>
      <c r="F52" s="17"/>
      <c r="G52" s="57"/>
      <c r="H52" s="57"/>
      <c r="I52" s="57"/>
      <c r="J52" s="57"/>
      <c r="K52" s="57"/>
      <c r="L52" s="57"/>
      <c r="M52" s="57"/>
      <c r="N52" s="57"/>
      <c r="O52" s="15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15"/>
      <c r="AL52" s="133">
        <f t="shared" si="11"/>
        <v>0</v>
      </c>
    </row>
    <row r="53" spans="1:38" ht="15.75" customHeight="1">
      <c r="A53" s="136"/>
      <c r="B53" s="152"/>
      <c r="C53" s="91">
        <v>4</v>
      </c>
      <c r="D53" s="16"/>
      <c r="E53" s="25"/>
      <c r="F53" s="17"/>
      <c r="G53" s="57"/>
      <c r="H53" s="57"/>
      <c r="I53" s="57"/>
      <c r="J53" s="57"/>
      <c r="K53" s="57"/>
      <c r="L53" s="57"/>
      <c r="M53" s="57"/>
      <c r="N53" s="57"/>
      <c r="O53" s="15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15"/>
      <c r="AL53" s="133">
        <f t="shared" si="11"/>
        <v>0</v>
      </c>
    </row>
    <row r="54" spans="1:38" ht="15.75" customHeight="1">
      <c r="A54" s="136"/>
      <c r="B54" s="16"/>
      <c r="C54" s="91">
        <v>5</v>
      </c>
      <c r="D54" s="16"/>
      <c r="E54" s="25"/>
      <c r="F54" s="17"/>
      <c r="G54" s="57"/>
      <c r="H54" s="57"/>
      <c r="I54" s="57"/>
      <c r="J54" s="57"/>
      <c r="K54" s="57"/>
      <c r="L54" s="57"/>
      <c r="M54" s="57"/>
      <c r="N54" s="57"/>
      <c r="O54" s="15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15"/>
      <c r="AL54" s="133">
        <f t="shared" si="11"/>
        <v>0</v>
      </c>
    </row>
    <row r="55" spans="1:38" ht="15.75" customHeight="1">
      <c r="A55" s="136"/>
      <c r="B55" s="131"/>
      <c r="C55" s="91">
        <v>6</v>
      </c>
      <c r="D55" s="16"/>
      <c r="E55" s="25"/>
      <c r="F55" s="17"/>
      <c r="G55" s="57"/>
      <c r="H55" s="57"/>
      <c r="I55" s="57"/>
      <c r="J55" s="57"/>
      <c r="K55" s="57"/>
      <c r="L55" s="57"/>
      <c r="M55" s="57"/>
      <c r="N55" s="57"/>
      <c r="O55" s="15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15"/>
      <c r="AL55" s="133">
        <f t="shared" si="11"/>
        <v>0</v>
      </c>
    </row>
    <row r="56" spans="1:38" ht="15.75" customHeight="1">
      <c r="A56" s="58"/>
      <c r="B56" s="23"/>
      <c r="C56" s="91">
        <v>7</v>
      </c>
      <c r="D56" s="24"/>
      <c r="E56" s="59"/>
      <c r="F56" s="60"/>
      <c r="G56" s="61"/>
      <c r="H56" s="61"/>
      <c r="I56" s="61"/>
      <c r="J56" s="61"/>
      <c r="K56" s="61"/>
      <c r="L56" s="61"/>
      <c r="M56" s="61"/>
      <c r="N56" s="61"/>
      <c r="O56" s="59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0"/>
      <c r="AL56" s="133">
        <f t="shared" si="11"/>
        <v>0</v>
      </c>
    </row>
    <row r="57" spans="1:38" ht="15.75" customHeight="1">
      <c r="A57" s="62"/>
      <c r="B57" s="63"/>
      <c r="C57" s="294" t="s">
        <v>16</v>
      </c>
      <c r="D57" s="292"/>
      <c r="E57" s="64">
        <f t="shared" ref="E57:F57" si="12">SUM(E50:E56)</f>
        <v>1800</v>
      </c>
      <c r="F57" s="64">
        <f t="shared" si="12"/>
        <v>450</v>
      </c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142">
        <f>SUM(AL50:AL56)</f>
        <v>1</v>
      </c>
    </row>
    <row r="58" spans="1:38" ht="15.75" customHeight="1">
      <c r="A58" s="67">
        <v>7</v>
      </c>
      <c r="B58" s="68" t="s">
        <v>43</v>
      </c>
      <c r="C58" s="69">
        <v>1</v>
      </c>
      <c r="D58" s="70" t="s">
        <v>44</v>
      </c>
      <c r="E58" s="71">
        <v>750</v>
      </c>
      <c r="F58" s="71">
        <v>325</v>
      </c>
      <c r="G58" s="67"/>
      <c r="H58" s="67"/>
      <c r="I58" s="67"/>
      <c r="J58" s="67"/>
      <c r="K58" s="67"/>
      <c r="L58" s="67"/>
      <c r="M58" s="67"/>
      <c r="N58" s="67"/>
      <c r="O58" s="72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148">
        <f t="shared" ref="AL58:AL64" si="13">SUM(G58:AK58)</f>
        <v>0</v>
      </c>
    </row>
    <row r="59" spans="1:38" ht="15.75" customHeight="1">
      <c r="A59" s="149"/>
      <c r="B59" s="150"/>
      <c r="C59" s="91">
        <v>2</v>
      </c>
      <c r="D59" s="151"/>
      <c r="E59" s="153"/>
      <c r="F59" s="153"/>
      <c r="G59" s="149"/>
      <c r="H59" s="149"/>
      <c r="I59" s="149"/>
      <c r="J59" s="149"/>
      <c r="K59" s="149"/>
      <c r="L59" s="149"/>
      <c r="M59" s="149"/>
      <c r="N59" s="149"/>
      <c r="O59" s="17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8">
        <f t="shared" si="13"/>
        <v>0</v>
      </c>
    </row>
    <row r="60" spans="1:38" ht="15.75" customHeight="1">
      <c r="A60" s="149"/>
      <c r="B60" s="150"/>
      <c r="C60" s="91">
        <v>3</v>
      </c>
      <c r="D60" s="151"/>
      <c r="E60" s="153"/>
      <c r="F60" s="153"/>
      <c r="G60" s="149"/>
      <c r="H60" s="149"/>
      <c r="I60" s="149"/>
      <c r="J60" s="149"/>
      <c r="K60" s="149"/>
      <c r="L60" s="149"/>
      <c r="M60" s="149"/>
      <c r="N60" s="149"/>
      <c r="O60" s="17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8">
        <f t="shared" si="13"/>
        <v>0</v>
      </c>
    </row>
    <row r="61" spans="1:38" ht="15.75" customHeight="1">
      <c r="A61" s="149"/>
      <c r="B61" s="150"/>
      <c r="C61" s="91">
        <v>4</v>
      </c>
      <c r="D61" s="151"/>
      <c r="E61" s="153"/>
      <c r="F61" s="153"/>
      <c r="G61" s="149"/>
      <c r="H61" s="149"/>
      <c r="I61" s="149"/>
      <c r="J61" s="149"/>
      <c r="K61" s="149"/>
      <c r="L61" s="149"/>
      <c r="M61" s="149"/>
      <c r="N61" s="149"/>
      <c r="O61" s="17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8">
        <f t="shared" si="13"/>
        <v>0</v>
      </c>
    </row>
    <row r="62" spans="1:38" ht="15.75" customHeight="1">
      <c r="A62" s="149"/>
      <c r="B62" s="150"/>
      <c r="C62" s="91">
        <v>5</v>
      </c>
      <c r="D62" s="151"/>
      <c r="E62" s="153"/>
      <c r="F62" s="153"/>
      <c r="G62" s="149"/>
      <c r="H62" s="149"/>
      <c r="I62" s="149"/>
      <c r="J62" s="149"/>
      <c r="K62" s="149"/>
      <c r="L62" s="149"/>
      <c r="M62" s="149"/>
      <c r="N62" s="149"/>
      <c r="O62" s="17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8">
        <f t="shared" si="13"/>
        <v>0</v>
      </c>
    </row>
    <row r="63" spans="1:38" ht="15.75" customHeight="1">
      <c r="A63" s="76"/>
      <c r="B63" s="77"/>
      <c r="C63" s="91">
        <v>6</v>
      </c>
      <c r="D63" s="154"/>
      <c r="E63" s="80"/>
      <c r="F63" s="80"/>
      <c r="G63" s="76"/>
      <c r="H63" s="76"/>
      <c r="I63" s="76"/>
      <c r="J63" s="76"/>
      <c r="K63" s="76"/>
      <c r="L63" s="76"/>
      <c r="M63" s="76"/>
      <c r="N63" s="76"/>
      <c r="O63" s="17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148">
        <f t="shared" si="13"/>
        <v>0</v>
      </c>
    </row>
    <row r="64" spans="1:38" ht="15.75" customHeight="1">
      <c r="A64" s="81"/>
      <c r="B64" s="82"/>
      <c r="C64" s="91">
        <v>7</v>
      </c>
      <c r="D64" s="83"/>
      <c r="E64" s="84"/>
      <c r="F64" s="84"/>
      <c r="G64" s="81"/>
      <c r="H64" s="81"/>
      <c r="I64" s="81"/>
      <c r="J64" s="81"/>
      <c r="K64" s="81"/>
      <c r="L64" s="81"/>
      <c r="M64" s="81"/>
      <c r="N64" s="81"/>
      <c r="O64" s="177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148">
        <f t="shared" si="13"/>
        <v>0</v>
      </c>
    </row>
    <row r="65" spans="1:58" ht="15.75" customHeight="1">
      <c r="A65" s="49"/>
      <c r="B65" s="50"/>
      <c r="C65" s="293" t="s">
        <v>16</v>
      </c>
      <c r="D65" s="292"/>
      <c r="E65" s="51">
        <f t="shared" ref="E65:F65" si="14">SUM(E58:E64)</f>
        <v>750</v>
      </c>
      <c r="F65" s="51">
        <f t="shared" si="14"/>
        <v>325</v>
      </c>
      <c r="G65" s="52"/>
      <c r="H65" s="52"/>
      <c r="I65" s="52"/>
      <c r="J65" s="52"/>
      <c r="K65" s="52"/>
      <c r="L65" s="52"/>
      <c r="M65" s="52"/>
      <c r="N65" s="52"/>
      <c r="O65" s="18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135">
        <f>SUM(AL58:AL64)</f>
        <v>0</v>
      </c>
    </row>
    <row r="66" spans="1:58" ht="15.75" customHeight="1">
      <c r="A66" s="67">
        <v>8</v>
      </c>
      <c r="B66" s="68" t="s">
        <v>45</v>
      </c>
      <c r="C66" s="69">
        <v>1</v>
      </c>
      <c r="D66" s="70" t="s">
        <v>46</v>
      </c>
      <c r="E66" s="183">
        <v>969</v>
      </c>
      <c r="F66" s="183">
        <v>450</v>
      </c>
      <c r="G66" s="67"/>
      <c r="H66" s="67"/>
      <c r="I66" s="67">
        <v>1</v>
      </c>
      <c r="J66" s="67"/>
      <c r="K66" s="67"/>
      <c r="L66" s="67"/>
      <c r="M66" s="67"/>
      <c r="N66" s="67">
        <v>2</v>
      </c>
      <c r="O66" s="72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148">
        <f t="shared" ref="AL66:AL72" si="15">SUM(G66:AK66)</f>
        <v>3</v>
      </c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</row>
    <row r="67" spans="1:58" ht="15.75" customHeight="1">
      <c r="A67" s="149"/>
      <c r="B67" s="150"/>
      <c r="C67" s="91">
        <v>2</v>
      </c>
      <c r="D67" s="181" t="s">
        <v>70</v>
      </c>
      <c r="E67" s="184">
        <v>532</v>
      </c>
      <c r="F67" s="184">
        <v>209</v>
      </c>
      <c r="G67" s="149"/>
      <c r="H67" s="149"/>
      <c r="I67" s="149"/>
      <c r="J67" s="149"/>
      <c r="K67" s="149"/>
      <c r="L67" s="149"/>
      <c r="M67" s="149"/>
      <c r="N67" s="149"/>
      <c r="O67" s="17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80">
        <v>2</v>
      </c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8">
        <f t="shared" si="15"/>
        <v>2</v>
      </c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</row>
    <row r="68" spans="1:58" ht="15.75" customHeight="1">
      <c r="A68" s="149"/>
      <c r="B68" s="150"/>
      <c r="C68" s="91">
        <v>3</v>
      </c>
      <c r="D68" s="181" t="s">
        <v>71</v>
      </c>
      <c r="E68" s="184">
        <v>589</v>
      </c>
      <c r="F68" s="184">
        <v>254</v>
      </c>
      <c r="G68" s="149"/>
      <c r="H68" s="149"/>
      <c r="I68" s="149"/>
      <c r="J68" s="149"/>
      <c r="K68" s="149"/>
      <c r="L68" s="149"/>
      <c r="M68" s="149"/>
      <c r="N68" s="149"/>
      <c r="O68" s="17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80">
        <v>1</v>
      </c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8">
        <f t="shared" si="15"/>
        <v>1</v>
      </c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</row>
    <row r="69" spans="1:58" ht="15.75" customHeight="1">
      <c r="A69" s="149"/>
      <c r="B69" s="150"/>
      <c r="C69" s="91">
        <v>4</v>
      </c>
      <c r="D69" s="181" t="s">
        <v>72</v>
      </c>
      <c r="E69" s="184">
        <v>467</v>
      </c>
      <c r="F69" s="184">
        <v>132</v>
      </c>
      <c r="G69" s="149"/>
      <c r="H69" s="149"/>
      <c r="I69" s="149"/>
      <c r="J69" s="149"/>
      <c r="K69" s="149"/>
      <c r="L69" s="149"/>
      <c r="M69" s="149"/>
      <c r="N69" s="149"/>
      <c r="O69" s="17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80">
        <v>2</v>
      </c>
      <c r="AG69" s="149"/>
      <c r="AH69" s="149"/>
      <c r="AI69" s="149"/>
      <c r="AJ69" s="149"/>
      <c r="AK69" s="149"/>
      <c r="AL69" s="148">
        <f t="shared" si="15"/>
        <v>2</v>
      </c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</row>
    <row r="70" spans="1:58" ht="15.75" customHeight="1">
      <c r="A70" s="149"/>
      <c r="B70" s="150"/>
      <c r="C70" s="91">
        <v>5</v>
      </c>
      <c r="D70" s="151"/>
      <c r="E70" s="153"/>
      <c r="F70" s="153"/>
      <c r="G70" s="149"/>
      <c r="H70" s="149"/>
      <c r="I70" s="149"/>
      <c r="J70" s="149"/>
      <c r="K70" s="149"/>
      <c r="L70" s="149"/>
      <c r="M70" s="149"/>
      <c r="N70" s="149"/>
      <c r="O70" s="17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8">
        <f t="shared" si="15"/>
        <v>0</v>
      </c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</row>
    <row r="71" spans="1:58" ht="15.75" customHeight="1">
      <c r="A71" s="76"/>
      <c r="B71" s="77"/>
      <c r="C71" s="91">
        <v>6</v>
      </c>
      <c r="D71" s="154"/>
      <c r="E71" s="80"/>
      <c r="F71" s="80"/>
      <c r="G71" s="76"/>
      <c r="H71" s="76"/>
      <c r="I71" s="76"/>
      <c r="J71" s="76"/>
      <c r="K71" s="76"/>
      <c r="L71" s="76"/>
      <c r="M71" s="76"/>
      <c r="N71" s="76"/>
      <c r="O71" s="17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148">
        <f t="shared" si="15"/>
        <v>0</v>
      </c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</row>
    <row r="72" spans="1:58" ht="15.75" customHeight="1">
      <c r="A72" s="81"/>
      <c r="B72" s="82"/>
      <c r="C72" s="91">
        <v>7</v>
      </c>
      <c r="D72" s="83"/>
      <c r="E72" s="84"/>
      <c r="F72" s="84"/>
      <c r="G72" s="81"/>
      <c r="H72" s="81"/>
      <c r="I72" s="81"/>
      <c r="J72" s="81"/>
      <c r="K72" s="81"/>
      <c r="L72" s="81"/>
      <c r="M72" s="81"/>
      <c r="N72" s="81"/>
      <c r="O72" s="177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148">
        <f t="shared" si="15"/>
        <v>0</v>
      </c>
    </row>
    <row r="73" spans="1:58" ht="15.75" customHeight="1">
      <c r="A73" s="49"/>
      <c r="B73" s="50"/>
      <c r="C73" s="293" t="s">
        <v>16</v>
      </c>
      <c r="D73" s="292"/>
      <c r="E73" s="51">
        <f t="shared" ref="E73:F73" si="16">SUM(E66:E72)</f>
        <v>2557</v>
      </c>
      <c r="F73" s="51">
        <f t="shared" si="16"/>
        <v>1045</v>
      </c>
      <c r="G73" s="52"/>
      <c r="H73" s="52"/>
      <c r="I73" s="52"/>
      <c r="J73" s="52"/>
      <c r="K73" s="52"/>
      <c r="L73" s="52"/>
      <c r="M73" s="52"/>
      <c r="N73" s="52"/>
      <c r="O73" s="18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135">
        <f>SUM(AL66:AL72)</f>
        <v>8</v>
      </c>
    </row>
    <row r="74" spans="1:58" ht="15.75" customHeight="1">
      <c r="A74" s="67">
        <v>9</v>
      </c>
      <c r="B74" s="68" t="s">
        <v>47</v>
      </c>
      <c r="C74" s="72">
        <v>1</v>
      </c>
      <c r="D74" s="70" t="s">
        <v>48</v>
      </c>
      <c r="E74" s="25">
        <v>500</v>
      </c>
      <c r="F74" s="17">
        <v>125</v>
      </c>
      <c r="G74" s="67"/>
      <c r="H74" s="67">
        <v>2</v>
      </c>
      <c r="I74" s="67"/>
      <c r="J74" s="67"/>
      <c r="K74" s="67">
        <v>3</v>
      </c>
      <c r="L74" s="67"/>
      <c r="M74" s="67"/>
      <c r="N74" s="67"/>
      <c r="O74" s="72"/>
      <c r="P74" s="67">
        <v>2</v>
      </c>
      <c r="Q74" s="67"/>
      <c r="R74" s="67"/>
      <c r="S74" s="67"/>
      <c r="T74" s="67"/>
      <c r="U74" s="67"/>
      <c r="V74" s="67"/>
      <c r="W74" s="178">
        <v>2</v>
      </c>
      <c r="X74" s="67"/>
      <c r="Y74" s="67"/>
      <c r="Z74" s="67"/>
      <c r="AA74" s="67"/>
      <c r="AB74" s="67"/>
      <c r="AC74" s="67"/>
      <c r="AD74" s="67"/>
      <c r="AE74" s="178">
        <v>4</v>
      </c>
      <c r="AF74" s="67"/>
      <c r="AG74" s="67"/>
      <c r="AH74" s="67"/>
      <c r="AI74" s="67"/>
      <c r="AJ74" s="67"/>
      <c r="AK74" s="67"/>
      <c r="AL74" s="148">
        <f t="shared" ref="AL74:AL80" si="17">SUM(G74:AK74)</f>
        <v>13</v>
      </c>
    </row>
    <row r="75" spans="1:58" ht="15.75" customHeight="1">
      <c r="A75" s="149"/>
      <c r="B75" s="150"/>
      <c r="C75" s="91">
        <v>2</v>
      </c>
      <c r="D75" s="151" t="s">
        <v>49</v>
      </c>
      <c r="E75" s="25">
        <v>486</v>
      </c>
      <c r="F75" s="17">
        <v>115</v>
      </c>
      <c r="G75" s="149"/>
      <c r="H75" s="149"/>
      <c r="I75" s="149"/>
      <c r="J75" s="149">
        <v>2</v>
      </c>
      <c r="K75" s="149"/>
      <c r="L75" s="149"/>
      <c r="M75" s="149"/>
      <c r="N75" s="149"/>
      <c r="O75" s="179"/>
      <c r="P75" s="149"/>
      <c r="Q75" s="149">
        <v>2</v>
      </c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80">
        <v>3</v>
      </c>
      <c r="AD75" s="149"/>
      <c r="AE75" s="149"/>
      <c r="AF75" s="149"/>
      <c r="AG75" s="149"/>
      <c r="AH75" s="149"/>
      <c r="AI75" s="149"/>
      <c r="AJ75" s="149"/>
      <c r="AK75" s="149"/>
      <c r="AL75" s="148">
        <f t="shared" si="17"/>
        <v>7</v>
      </c>
    </row>
    <row r="76" spans="1:58" ht="15.75" customHeight="1">
      <c r="A76" s="149"/>
      <c r="B76" s="150"/>
      <c r="C76" s="91">
        <v>3</v>
      </c>
      <c r="D76" s="181" t="s">
        <v>73</v>
      </c>
      <c r="E76" s="185">
        <v>76</v>
      </c>
      <c r="F76" s="186">
        <v>289</v>
      </c>
      <c r="G76" s="149"/>
      <c r="H76" s="149"/>
      <c r="I76" s="149"/>
      <c r="J76" s="149"/>
      <c r="K76" s="149"/>
      <c r="L76" s="149"/>
      <c r="M76" s="149"/>
      <c r="N76" s="149"/>
      <c r="O76" s="179"/>
      <c r="P76" s="149"/>
      <c r="Q76" s="149"/>
      <c r="R76" s="149"/>
      <c r="S76" s="149"/>
      <c r="T76" s="149"/>
      <c r="U76" s="180">
        <v>1</v>
      </c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8">
        <f t="shared" si="17"/>
        <v>1</v>
      </c>
    </row>
    <row r="77" spans="1:58" ht="15.75" customHeight="1">
      <c r="A77" s="149"/>
      <c r="B77" s="150"/>
      <c r="C77" s="91">
        <v>4</v>
      </c>
      <c r="D77" s="151"/>
      <c r="E77" s="80"/>
      <c r="F77" s="153"/>
      <c r="G77" s="149"/>
      <c r="H77" s="149"/>
      <c r="I77" s="149"/>
      <c r="J77" s="149"/>
      <c r="K77" s="149"/>
      <c r="L77" s="149"/>
      <c r="M77" s="149"/>
      <c r="N77" s="149"/>
      <c r="O77" s="17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8">
        <f t="shared" si="17"/>
        <v>0</v>
      </c>
    </row>
    <row r="78" spans="1:58" ht="15.75" customHeight="1">
      <c r="A78" s="149"/>
      <c r="B78" s="150"/>
      <c r="C78" s="91">
        <v>5</v>
      </c>
      <c r="D78" s="151"/>
      <c r="E78" s="80"/>
      <c r="F78" s="153"/>
      <c r="G78" s="149"/>
      <c r="H78" s="149"/>
      <c r="I78" s="149"/>
      <c r="J78" s="149"/>
      <c r="K78" s="149"/>
      <c r="L78" s="149"/>
      <c r="M78" s="149"/>
      <c r="N78" s="149"/>
      <c r="O78" s="17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8">
        <f t="shared" si="17"/>
        <v>0</v>
      </c>
    </row>
    <row r="79" spans="1:58" ht="15.75" customHeight="1">
      <c r="A79" s="76"/>
      <c r="B79" s="77"/>
      <c r="C79" s="91">
        <v>6</v>
      </c>
      <c r="D79" s="92"/>
      <c r="E79" s="153"/>
      <c r="F79" s="80"/>
      <c r="G79" s="76"/>
      <c r="H79" s="76"/>
      <c r="I79" s="76"/>
      <c r="J79" s="76"/>
      <c r="K79" s="76"/>
      <c r="L79" s="76"/>
      <c r="M79" s="76"/>
      <c r="N79" s="76"/>
      <c r="O79" s="17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148">
        <f t="shared" si="17"/>
        <v>0</v>
      </c>
    </row>
    <row r="80" spans="1:58" ht="15.75" customHeight="1">
      <c r="A80" s="81"/>
      <c r="B80" s="82"/>
      <c r="C80" s="91">
        <v>7</v>
      </c>
      <c r="D80" s="83"/>
      <c r="E80" s="84"/>
      <c r="F80" s="84"/>
      <c r="G80" s="81"/>
      <c r="H80" s="81"/>
      <c r="I80" s="81"/>
      <c r="J80" s="81"/>
      <c r="K80" s="81"/>
      <c r="L80" s="81"/>
      <c r="M80" s="81"/>
      <c r="N80" s="81"/>
      <c r="O80" s="177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148">
        <f t="shared" si="17"/>
        <v>0</v>
      </c>
    </row>
    <row r="81" spans="1:38" ht="15.75" customHeight="1">
      <c r="A81" s="49"/>
      <c r="B81" s="50"/>
      <c r="C81" s="293" t="s">
        <v>16</v>
      </c>
      <c r="D81" s="292"/>
      <c r="E81" s="51">
        <f t="shared" ref="E81:F81" si="18">SUM(E74:E80)</f>
        <v>1062</v>
      </c>
      <c r="F81" s="51">
        <f t="shared" si="18"/>
        <v>529</v>
      </c>
      <c r="G81" s="52"/>
      <c r="H81" s="52"/>
      <c r="I81" s="52"/>
      <c r="J81" s="52"/>
      <c r="K81" s="52"/>
      <c r="L81" s="52"/>
      <c r="M81" s="52"/>
      <c r="N81" s="52"/>
      <c r="O81" s="18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135">
        <f>SUM(AL74:AL80)</f>
        <v>21</v>
      </c>
    </row>
    <row r="82" spans="1:38" ht="15.75" customHeight="1">
      <c r="A82" s="67">
        <v>10</v>
      </c>
      <c r="B82" s="68" t="s">
        <v>50</v>
      </c>
      <c r="C82" s="69">
        <v>1</v>
      </c>
      <c r="D82" s="70" t="s">
        <v>51</v>
      </c>
      <c r="E82" s="138">
        <v>430</v>
      </c>
      <c r="F82" s="17">
        <v>104</v>
      </c>
      <c r="G82" s="67"/>
      <c r="H82" s="67"/>
      <c r="I82" s="67">
        <v>1</v>
      </c>
      <c r="J82" s="67"/>
      <c r="K82" s="67"/>
      <c r="L82" s="67"/>
      <c r="M82" s="67"/>
      <c r="N82" s="67"/>
      <c r="O82" s="72"/>
      <c r="P82" s="67"/>
      <c r="Q82" s="67">
        <v>1</v>
      </c>
      <c r="R82" s="67"/>
      <c r="S82" s="67"/>
      <c r="T82" s="67"/>
      <c r="U82" s="178">
        <v>2</v>
      </c>
      <c r="V82" s="67"/>
      <c r="W82" s="67"/>
      <c r="X82" s="67"/>
      <c r="Y82" s="67"/>
      <c r="Z82" s="67"/>
      <c r="AA82" s="67"/>
      <c r="AB82" s="178">
        <v>2</v>
      </c>
      <c r="AC82" s="67"/>
      <c r="AD82" s="67"/>
      <c r="AE82" s="67"/>
      <c r="AF82" s="67"/>
      <c r="AG82" s="178">
        <v>2</v>
      </c>
      <c r="AH82" s="67"/>
      <c r="AI82" s="178">
        <v>2</v>
      </c>
      <c r="AJ82" s="67"/>
      <c r="AK82" s="67"/>
      <c r="AL82" s="148">
        <f t="shared" ref="AL82:AL88" si="19">SUM(G82:AK82)</f>
        <v>10</v>
      </c>
    </row>
    <row r="83" spans="1:38" ht="15.75" customHeight="1">
      <c r="A83" s="149"/>
      <c r="B83" s="150"/>
      <c r="C83" s="91">
        <v>2</v>
      </c>
      <c r="D83" s="151"/>
      <c r="E83" s="80"/>
      <c r="F83" s="153"/>
      <c r="G83" s="149"/>
      <c r="H83" s="149"/>
      <c r="I83" s="149"/>
      <c r="J83" s="149"/>
      <c r="K83" s="149"/>
      <c r="L83" s="149"/>
      <c r="M83" s="149"/>
      <c r="N83" s="149"/>
      <c r="O83" s="17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8">
        <f t="shared" si="19"/>
        <v>0</v>
      </c>
    </row>
    <row r="84" spans="1:38" ht="15.75" customHeight="1">
      <c r="A84" s="149"/>
      <c r="B84" s="150"/>
      <c r="C84" s="91">
        <v>3</v>
      </c>
      <c r="D84" s="151"/>
      <c r="E84" s="80"/>
      <c r="F84" s="153"/>
      <c r="G84" s="149"/>
      <c r="H84" s="149"/>
      <c r="I84" s="149"/>
      <c r="J84" s="149"/>
      <c r="K84" s="149"/>
      <c r="L84" s="149"/>
      <c r="M84" s="149"/>
      <c r="N84" s="149"/>
      <c r="O84" s="17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8">
        <f t="shared" si="19"/>
        <v>0</v>
      </c>
    </row>
    <row r="85" spans="1:38" ht="15.75" customHeight="1">
      <c r="A85" s="149"/>
      <c r="B85" s="150"/>
      <c r="C85" s="91">
        <v>4</v>
      </c>
      <c r="D85" s="151"/>
      <c r="E85" s="80"/>
      <c r="F85" s="153"/>
      <c r="G85" s="149"/>
      <c r="H85" s="149"/>
      <c r="I85" s="149"/>
      <c r="J85" s="149"/>
      <c r="K85" s="149"/>
      <c r="L85" s="149"/>
      <c r="M85" s="149"/>
      <c r="N85" s="149"/>
      <c r="O85" s="17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8">
        <f t="shared" si="19"/>
        <v>0</v>
      </c>
    </row>
    <row r="86" spans="1:38" ht="15.75" customHeight="1">
      <c r="A86" s="149"/>
      <c r="B86" s="150"/>
      <c r="C86" s="91">
        <v>5</v>
      </c>
      <c r="D86" s="151"/>
      <c r="E86" s="80"/>
      <c r="F86" s="153"/>
      <c r="G86" s="149"/>
      <c r="H86" s="149"/>
      <c r="I86" s="149"/>
      <c r="J86" s="149"/>
      <c r="K86" s="149"/>
      <c r="L86" s="149"/>
      <c r="M86" s="149"/>
      <c r="N86" s="149"/>
      <c r="O86" s="17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8">
        <f t="shared" si="19"/>
        <v>0</v>
      </c>
    </row>
    <row r="87" spans="1:38" ht="15.75" customHeight="1">
      <c r="A87" s="76"/>
      <c r="B87" s="77"/>
      <c r="C87" s="91">
        <v>6</v>
      </c>
      <c r="D87" s="92"/>
      <c r="E87" s="153"/>
      <c r="F87" s="80"/>
      <c r="G87" s="76"/>
      <c r="H87" s="76"/>
      <c r="I87" s="76"/>
      <c r="J87" s="76"/>
      <c r="K87" s="76"/>
      <c r="L87" s="76"/>
      <c r="M87" s="76"/>
      <c r="N87" s="76"/>
      <c r="O87" s="17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148">
        <f t="shared" si="19"/>
        <v>0</v>
      </c>
    </row>
    <row r="88" spans="1:38" ht="15.75" customHeight="1">
      <c r="A88" s="81"/>
      <c r="B88" s="82"/>
      <c r="C88" s="91">
        <v>7</v>
      </c>
      <c r="D88" s="83"/>
      <c r="E88" s="84"/>
      <c r="F88" s="84"/>
      <c r="G88" s="81"/>
      <c r="H88" s="81"/>
      <c r="I88" s="81"/>
      <c r="J88" s="81"/>
      <c r="K88" s="81"/>
      <c r="L88" s="81"/>
      <c r="M88" s="81"/>
      <c r="N88" s="81"/>
      <c r="O88" s="177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148">
        <f t="shared" si="19"/>
        <v>0</v>
      </c>
    </row>
    <row r="89" spans="1:38" ht="15.75" customHeight="1">
      <c r="A89" s="49"/>
      <c r="B89" s="50"/>
      <c r="C89" s="293" t="s">
        <v>16</v>
      </c>
      <c r="D89" s="292"/>
      <c r="E89" s="51">
        <f t="shared" ref="E89:F89" si="20">SUM(E82:E88)</f>
        <v>430</v>
      </c>
      <c r="F89" s="51">
        <f t="shared" si="20"/>
        <v>104</v>
      </c>
      <c r="G89" s="52"/>
      <c r="H89" s="52"/>
      <c r="I89" s="52"/>
      <c r="J89" s="52"/>
      <c r="K89" s="52"/>
      <c r="L89" s="52"/>
      <c r="M89" s="52"/>
      <c r="N89" s="52"/>
      <c r="O89" s="18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135">
        <f>SUM(AL82:AL88)</f>
        <v>10</v>
      </c>
    </row>
    <row r="90" spans="1:38" ht="15.75" customHeight="1">
      <c r="A90" s="67">
        <v>11</v>
      </c>
      <c r="B90" s="68" t="s">
        <v>52</v>
      </c>
      <c r="C90" s="69">
        <v>1</v>
      </c>
      <c r="D90" s="70" t="s">
        <v>53</v>
      </c>
      <c r="E90" s="25">
        <v>480</v>
      </c>
      <c r="F90" s="17">
        <v>120</v>
      </c>
      <c r="G90" s="67"/>
      <c r="H90" s="67"/>
      <c r="I90" s="67">
        <v>1</v>
      </c>
      <c r="J90" s="67">
        <v>2</v>
      </c>
      <c r="K90" s="67"/>
      <c r="L90" s="67"/>
      <c r="M90" s="67"/>
      <c r="N90" s="67"/>
      <c r="O90" s="72"/>
      <c r="P90" s="67"/>
      <c r="Q90" s="67">
        <v>1</v>
      </c>
      <c r="R90" s="67"/>
      <c r="S90" s="67"/>
      <c r="T90" s="178">
        <v>2</v>
      </c>
      <c r="U90" s="67"/>
      <c r="V90" s="67"/>
      <c r="W90" s="67"/>
      <c r="X90" s="178">
        <v>2</v>
      </c>
      <c r="Y90" s="67"/>
      <c r="Z90" s="67"/>
      <c r="AA90" s="67"/>
      <c r="AB90" s="67"/>
      <c r="AC90" s="67"/>
      <c r="AD90" s="67"/>
      <c r="AE90" s="67"/>
      <c r="AF90" s="67"/>
      <c r="AG90" s="67"/>
      <c r="AH90" s="178">
        <v>2</v>
      </c>
      <c r="AI90" s="178">
        <v>2</v>
      </c>
      <c r="AJ90" s="67"/>
      <c r="AK90" s="67"/>
      <c r="AL90" s="148">
        <f t="shared" ref="AL90:AL96" si="21">SUM(G90:AK90)</f>
        <v>12</v>
      </c>
    </row>
    <row r="91" spans="1:38" ht="15.75" customHeight="1">
      <c r="A91" s="149"/>
      <c r="B91" s="150"/>
      <c r="C91" s="91">
        <v>2</v>
      </c>
      <c r="D91" s="151" t="s">
        <v>74</v>
      </c>
      <c r="E91" s="25">
        <v>230</v>
      </c>
      <c r="F91" s="17">
        <v>90</v>
      </c>
      <c r="G91" s="149"/>
      <c r="H91" s="149"/>
      <c r="I91" s="149"/>
      <c r="J91" s="149"/>
      <c r="K91" s="149">
        <v>2</v>
      </c>
      <c r="L91" s="149"/>
      <c r="M91" s="149"/>
      <c r="N91" s="149"/>
      <c r="O91" s="179"/>
      <c r="P91" s="149"/>
      <c r="Q91" s="149"/>
      <c r="R91" s="149"/>
      <c r="S91" s="149"/>
      <c r="T91" s="149"/>
      <c r="U91" s="180">
        <v>2</v>
      </c>
      <c r="V91" s="149"/>
      <c r="W91" s="149"/>
      <c r="X91" s="180">
        <v>2</v>
      </c>
      <c r="Y91" s="149"/>
      <c r="Z91" s="149"/>
      <c r="AA91" s="149"/>
      <c r="AB91" s="180">
        <v>2</v>
      </c>
      <c r="AC91" s="149"/>
      <c r="AD91" s="149"/>
      <c r="AE91" s="149"/>
      <c r="AF91" s="149"/>
      <c r="AG91" s="149"/>
      <c r="AH91" s="180">
        <v>2</v>
      </c>
      <c r="AI91" s="149"/>
      <c r="AJ91" s="180">
        <v>2</v>
      </c>
      <c r="AK91" s="149"/>
      <c r="AL91" s="148">
        <f t="shared" si="21"/>
        <v>12</v>
      </c>
    </row>
    <row r="92" spans="1:38" ht="15.75" customHeight="1">
      <c r="A92" s="149"/>
      <c r="B92" s="150"/>
      <c r="C92" s="91">
        <v>3</v>
      </c>
      <c r="D92" s="151"/>
      <c r="E92" s="80"/>
      <c r="F92" s="153"/>
      <c r="G92" s="149"/>
      <c r="H92" s="149"/>
      <c r="I92" s="149"/>
      <c r="J92" s="149"/>
      <c r="K92" s="149"/>
      <c r="L92" s="149"/>
      <c r="M92" s="149"/>
      <c r="N92" s="149"/>
      <c r="O92" s="17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8">
        <f t="shared" si="21"/>
        <v>0</v>
      </c>
    </row>
    <row r="93" spans="1:38" ht="15.75" customHeight="1">
      <c r="A93" s="149"/>
      <c r="B93" s="150"/>
      <c r="C93" s="91">
        <v>4</v>
      </c>
      <c r="D93" s="151"/>
      <c r="E93" s="80"/>
      <c r="F93" s="153"/>
      <c r="G93" s="149"/>
      <c r="H93" s="149"/>
      <c r="I93" s="149"/>
      <c r="J93" s="149"/>
      <c r="K93" s="149"/>
      <c r="L93" s="149"/>
      <c r="M93" s="149"/>
      <c r="N93" s="149"/>
      <c r="O93" s="17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8">
        <f t="shared" si="21"/>
        <v>0</v>
      </c>
    </row>
    <row r="94" spans="1:38" ht="15.75" customHeight="1">
      <c r="A94" s="149"/>
      <c r="B94" s="150"/>
      <c r="C94" s="91">
        <v>5</v>
      </c>
      <c r="D94" s="151"/>
      <c r="E94" s="80"/>
      <c r="F94" s="153"/>
      <c r="G94" s="149"/>
      <c r="H94" s="149"/>
      <c r="I94" s="149"/>
      <c r="J94" s="149"/>
      <c r="K94" s="149"/>
      <c r="L94" s="149"/>
      <c r="M94" s="149"/>
      <c r="N94" s="149"/>
      <c r="O94" s="17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8">
        <f t="shared" si="21"/>
        <v>0</v>
      </c>
    </row>
    <row r="95" spans="1:38" ht="15.75" customHeight="1">
      <c r="A95" s="76"/>
      <c r="B95" s="77"/>
      <c r="C95" s="91">
        <v>6</v>
      </c>
      <c r="D95" s="92"/>
      <c r="E95" s="153"/>
      <c r="F95" s="80"/>
      <c r="G95" s="76"/>
      <c r="H95" s="76"/>
      <c r="I95" s="76"/>
      <c r="J95" s="76"/>
      <c r="K95" s="76"/>
      <c r="L95" s="76"/>
      <c r="M95" s="76"/>
      <c r="N95" s="76"/>
      <c r="O95" s="17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148">
        <f t="shared" si="21"/>
        <v>0</v>
      </c>
    </row>
    <row r="96" spans="1:38" ht="15.75" customHeight="1">
      <c r="A96" s="81"/>
      <c r="B96" s="82"/>
      <c r="C96" s="91">
        <v>7</v>
      </c>
      <c r="D96" s="83"/>
      <c r="E96" s="84"/>
      <c r="F96" s="84"/>
      <c r="G96" s="81"/>
      <c r="H96" s="81"/>
      <c r="I96" s="81"/>
      <c r="J96" s="81"/>
      <c r="K96" s="81"/>
      <c r="L96" s="81"/>
      <c r="M96" s="81"/>
      <c r="N96" s="81"/>
      <c r="O96" s="177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148">
        <f t="shared" si="21"/>
        <v>0</v>
      </c>
    </row>
    <row r="97" spans="1:38" ht="15.75" customHeight="1">
      <c r="A97" s="49"/>
      <c r="B97" s="50"/>
      <c r="C97" s="293" t="s">
        <v>16</v>
      </c>
      <c r="D97" s="292"/>
      <c r="E97" s="51">
        <f t="shared" ref="E97:F97" si="22">SUM(E90:E96)</f>
        <v>710</v>
      </c>
      <c r="F97" s="51">
        <f t="shared" si="22"/>
        <v>210</v>
      </c>
      <c r="G97" s="52"/>
      <c r="H97" s="52"/>
      <c r="I97" s="52"/>
      <c r="J97" s="52"/>
      <c r="K97" s="52"/>
      <c r="L97" s="52"/>
      <c r="M97" s="52"/>
      <c r="N97" s="52"/>
      <c r="O97" s="18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135">
        <f>SUM(AL90:AL96)</f>
        <v>24</v>
      </c>
    </row>
    <row r="98" spans="1:38" ht="15.75" customHeight="1">
      <c r="A98" s="67">
        <v>12</v>
      </c>
      <c r="B98" s="68" t="s">
        <v>75</v>
      </c>
      <c r="C98" s="72">
        <v>1</v>
      </c>
      <c r="D98" s="70" t="s">
        <v>76</v>
      </c>
      <c r="E98" s="25">
        <v>483</v>
      </c>
      <c r="F98" s="17">
        <v>153</v>
      </c>
      <c r="G98" s="67"/>
      <c r="H98" s="67">
        <v>1</v>
      </c>
      <c r="I98" s="67"/>
      <c r="J98" s="67"/>
      <c r="K98" s="67"/>
      <c r="L98" s="67"/>
      <c r="M98" s="67"/>
      <c r="N98" s="67"/>
      <c r="O98" s="72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178">
        <v>1</v>
      </c>
      <c r="AB98" s="67"/>
      <c r="AC98" s="178">
        <v>2</v>
      </c>
      <c r="AD98" s="67"/>
      <c r="AE98" s="67"/>
      <c r="AF98" s="67"/>
      <c r="AG98" s="67"/>
      <c r="AH98" s="67"/>
      <c r="AI98" s="67"/>
      <c r="AJ98" s="67"/>
      <c r="AK98" s="67"/>
      <c r="AL98" s="148">
        <f t="shared" ref="AL98:AL106" si="23">SUM(G98:AK98)</f>
        <v>4</v>
      </c>
    </row>
    <row r="99" spans="1:38" ht="15.75" customHeight="1">
      <c r="A99" s="149"/>
      <c r="B99" s="150"/>
      <c r="C99" s="91">
        <v>2</v>
      </c>
      <c r="D99" s="151" t="s">
        <v>77</v>
      </c>
      <c r="E99" s="25">
        <v>316</v>
      </c>
      <c r="F99" s="17">
        <v>79</v>
      </c>
      <c r="G99" s="149"/>
      <c r="H99" s="149"/>
      <c r="I99" s="149"/>
      <c r="J99" s="149"/>
      <c r="K99" s="149"/>
      <c r="L99" s="149"/>
      <c r="M99" s="149"/>
      <c r="N99" s="149">
        <v>2</v>
      </c>
      <c r="O99" s="17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80"/>
      <c r="AB99" s="149"/>
      <c r="AC99" s="180">
        <v>2</v>
      </c>
      <c r="AD99" s="149"/>
      <c r="AE99" s="149"/>
      <c r="AF99" s="149"/>
      <c r="AG99" s="149"/>
      <c r="AH99" s="180">
        <v>1</v>
      </c>
      <c r="AI99" s="149"/>
      <c r="AJ99" s="149"/>
      <c r="AK99" s="149"/>
      <c r="AL99" s="148">
        <f t="shared" si="23"/>
        <v>5</v>
      </c>
    </row>
    <row r="100" spans="1:38" ht="15.75" customHeight="1">
      <c r="A100" s="149"/>
      <c r="B100" s="150"/>
      <c r="C100" s="91">
        <v>3</v>
      </c>
      <c r="D100" s="151" t="s">
        <v>78</v>
      </c>
      <c r="E100" s="25">
        <v>340</v>
      </c>
      <c r="F100" s="17">
        <v>80</v>
      </c>
      <c r="G100" s="149"/>
      <c r="H100" s="149"/>
      <c r="I100" s="149"/>
      <c r="J100" s="149"/>
      <c r="K100" s="149"/>
      <c r="L100" s="149"/>
      <c r="M100" s="149"/>
      <c r="N100" s="149">
        <v>2</v>
      </c>
      <c r="O100" s="17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80">
        <v>1</v>
      </c>
      <c r="AB100" s="149"/>
      <c r="AC100" s="149"/>
      <c r="AD100" s="149"/>
      <c r="AE100" s="149"/>
      <c r="AF100" s="149"/>
      <c r="AG100" s="180">
        <v>2</v>
      </c>
      <c r="AH100" s="149"/>
      <c r="AI100" s="149"/>
      <c r="AJ100" s="149"/>
      <c r="AK100" s="149"/>
      <c r="AL100" s="148">
        <f t="shared" si="23"/>
        <v>5</v>
      </c>
    </row>
    <row r="101" spans="1:38" ht="15.75" customHeight="1">
      <c r="A101" s="149"/>
      <c r="B101" s="150"/>
      <c r="C101" s="91">
        <v>4</v>
      </c>
      <c r="D101" s="181" t="s">
        <v>79</v>
      </c>
      <c r="E101" s="184">
        <v>532</v>
      </c>
      <c r="F101" s="184">
        <v>209</v>
      </c>
      <c r="G101" s="149"/>
      <c r="H101" s="149"/>
      <c r="I101" s="149"/>
      <c r="J101" s="149"/>
      <c r="K101" s="149"/>
      <c r="L101" s="149"/>
      <c r="M101" s="149"/>
      <c r="N101" s="149"/>
      <c r="O101" s="17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80">
        <v>3</v>
      </c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8">
        <f t="shared" si="23"/>
        <v>3</v>
      </c>
    </row>
    <row r="102" spans="1:38" ht="15.75" customHeight="1">
      <c r="A102" s="149"/>
      <c r="B102" s="150"/>
      <c r="C102" s="91">
        <v>5</v>
      </c>
      <c r="D102" s="181" t="s">
        <v>80</v>
      </c>
      <c r="E102" s="187">
        <v>352</v>
      </c>
      <c r="F102" s="184">
        <v>87</v>
      </c>
      <c r="G102" s="149"/>
      <c r="H102" s="149"/>
      <c r="I102" s="149"/>
      <c r="J102" s="149"/>
      <c r="K102" s="149"/>
      <c r="L102" s="149"/>
      <c r="M102" s="149"/>
      <c r="N102" s="149"/>
      <c r="O102" s="17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80">
        <v>1</v>
      </c>
      <c r="AH102" s="149"/>
      <c r="AI102" s="149"/>
      <c r="AJ102" s="149"/>
      <c r="AK102" s="149"/>
      <c r="AL102" s="148">
        <f t="shared" si="23"/>
        <v>1</v>
      </c>
    </row>
    <row r="103" spans="1:38" ht="15.75" customHeight="1">
      <c r="A103" s="76"/>
      <c r="B103" s="77"/>
      <c r="C103" s="91">
        <v>6</v>
      </c>
      <c r="D103" s="188" t="s">
        <v>81</v>
      </c>
      <c r="E103" s="184">
        <v>368</v>
      </c>
      <c r="F103" s="187">
        <v>92</v>
      </c>
      <c r="G103" s="76"/>
      <c r="H103" s="76"/>
      <c r="I103" s="76"/>
      <c r="J103" s="76"/>
      <c r="K103" s="76"/>
      <c r="L103" s="76"/>
      <c r="M103" s="76"/>
      <c r="N103" s="76"/>
      <c r="O103" s="17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175">
        <v>1</v>
      </c>
      <c r="AH103" s="175">
        <v>1</v>
      </c>
      <c r="AI103" s="76"/>
      <c r="AJ103" s="76"/>
      <c r="AK103" s="76"/>
      <c r="AL103" s="148">
        <f t="shared" si="23"/>
        <v>2</v>
      </c>
    </row>
    <row r="104" spans="1:38" ht="15.75" customHeight="1">
      <c r="A104" s="189"/>
      <c r="B104" s="190"/>
      <c r="C104" s="191">
        <v>7</v>
      </c>
      <c r="D104" s="192" t="s">
        <v>82</v>
      </c>
      <c r="E104" s="193">
        <v>380</v>
      </c>
      <c r="F104" s="194">
        <v>120</v>
      </c>
      <c r="G104" s="189"/>
      <c r="H104" s="189"/>
      <c r="I104" s="189"/>
      <c r="J104" s="189"/>
      <c r="K104" s="189"/>
      <c r="L104" s="189"/>
      <c r="M104" s="189"/>
      <c r="N104" s="189"/>
      <c r="O104" s="195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96">
        <v>1</v>
      </c>
      <c r="AI104" s="189"/>
      <c r="AJ104" s="189"/>
      <c r="AK104" s="189"/>
      <c r="AL104" s="148">
        <f t="shared" si="23"/>
        <v>1</v>
      </c>
    </row>
    <row r="105" spans="1:38" ht="15.75" customHeight="1">
      <c r="A105" s="189"/>
      <c r="B105" s="190"/>
      <c r="C105" s="191">
        <v>8</v>
      </c>
      <c r="D105" s="197" t="s">
        <v>80</v>
      </c>
      <c r="E105" s="193">
        <v>330</v>
      </c>
      <c r="F105" s="194">
        <v>110</v>
      </c>
      <c r="G105" s="189"/>
      <c r="H105" s="189"/>
      <c r="I105" s="189"/>
      <c r="J105" s="189"/>
      <c r="K105" s="189"/>
      <c r="L105" s="189"/>
      <c r="M105" s="189"/>
      <c r="N105" s="189"/>
      <c r="O105" s="195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96">
        <v>1</v>
      </c>
      <c r="AI105" s="189"/>
      <c r="AJ105" s="189"/>
      <c r="AK105" s="189"/>
      <c r="AL105" s="148">
        <f t="shared" si="23"/>
        <v>1</v>
      </c>
    </row>
    <row r="106" spans="1:38" ht="15.75" customHeight="1">
      <c r="A106" s="81"/>
      <c r="B106" s="82"/>
      <c r="C106" s="191">
        <v>9</v>
      </c>
      <c r="D106" s="83"/>
      <c r="E106" s="84"/>
      <c r="F106" s="84"/>
      <c r="G106" s="81"/>
      <c r="H106" s="81"/>
      <c r="I106" s="81"/>
      <c r="J106" s="81"/>
      <c r="K106" s="81"/>
      <c r="L106" s="81"/>
      <c r="M106" s="81"/>
      <c r="N106" s="81"/>
      <c r="O106" s="177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148">
        <f t="shared" si="23"/>
        <v>0</v>
      </c>
    </row>
    <row r="107" spans="1:38" ht="15.75" customHeight="1">
      <c r="A107" s="49"/>
      <c r="B107" s="50"/>
      <c r="C107" s="293" t="s">
        <v>16</v>
      </c>
      <c r="D107" s="292"/>
      <c r="E107" s="51">
        <f t="shared" ref="E107:F107" si="24">SUM(E98:E106)</f>
        <v>3101</v>
      </c>
      <c r="F107" s="51">
        <f t="shared" si="24"/>
        <v>930</v>
      </c>
      <c r="G107" s="52"/>
      <c r="H107" s="52"/>
      <c r="I107" s="52"/>
      <c r="J107" s="52"/>
      <c r="K107" s="52"/>
      <c r="L107" s="52"/>
      <c r="M107" s="52"/>
      <c r="N107" s="52"/>
      <c r="O107" s="18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135">
        <f>SUM(AL98:AL106)</f>
        <v>22</v>
      </c>
    </row>
    <row r="108" spans="1:38" ht="15.75" customHeight="1">
      <c r="A108" s="67">
        <v>13</v>
      </c>
      <c r="B108" s="68" t="s">
        <v>83</v>
      </c>
      <c r="C108" s="72">
        <v>1</v>
      </c>
      <c r="D108" s="70" t="s">
        <v>84</v>
      </c>
      <c r="E108" s="25">
        <v>700</v>
      </c>
      <c r="F108" s="17">
        <v>175</v>
      </c>
      <c r="G108" s="67"/>
      <c r="H108" s="67"/>
      <c r="I108" s="67"/>
      <c r="J108" s="67"/>
      <c r="K108" s="67">
        <v>2</v>
      </c>
      <c r="L108" s="67"/>
      <c r="M108" s="67">
        <v>1</v>
      </c>
      <c r="N108" s="67"/>
      <c r="O108" s="72"/>
      <c r="P108" s="67"/>
      <c r="Q108" s="67"/>
      <c r="R108" s="67"/>
      <c r="S108" s="67"/>
      <c r="T108" s="178">
        <v>2</v>
      </c>
      <c r="U108" s="67"/>
      <c r="V108" s="67"/>
      <c r="W108" s="67"/>
      <c r="X108" s="67"/>
      <c r="Y108" s="178">
        <v>4</v>
      </c>
      <c r="Z108" s="67"/>
      <c r="AA108" s="67"/>
      <c r="AB108" s="178">
        <v>2</v>
      </c>
      <c r="AC108" s="67"/>
      <c r="AD108" s="67"/>
      <c r="AE108" s="67"/>
      <c r="AF108" s="178">
        <v>2</v>
      </c>
      <c r="AG108" s="67"/>
      <c r="AH108" s="67"/>
      <c r="AI108" s="67"/>
      <c r="AJ108" s="67"/>
      <c r="AK108" s="67"/>
      <c r="AL108" s="148">
        <f t="shared" ref="AL108:AL114" si="25">SUM(G108:AK108)</f>
        <v>13</v>
      </c>
    </row>
    <row r="109" spans="1:38" ht="15.75" customHeight="1">
      <c r="A109" s="149"/>
      <c r="B109" s="150"/>
      <c r="C109" s="91">
        <v>2</v>
      </c>
      <c r="D109" s="151"/>
      <c r="E109" s="80"/>
      <c r="F109" s="153"/>
      <c r="G109" s="149"/>
      <c r="H109" s="149"/>
      <c r="I109" s="149"/>
      <c r="J109" s="149"/>
      <c r="K109" s="149"/>
      <c r="L109" s="149"/>
      <c r="M109" s="149"/>
      <c r="N109" s="149"/>
      <c r="O109" s="17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8">
        <f t="shared" si="25"/>
        <v>0</v>
      </c>
    </row>
    <row r="110" spans="1:38" ht="15.75" customHeight="1">
      <c r="A110" s="149"/>
      <c r="B110" s="150"/>
      <c r="C110" s="91">
        <v>3</v>
      </c>
      <c r="D110" s="151"/>
      <c r="E110" s="80"/>
      <c r="F110" s="153"/>
      <c r="G110" s="149"/>
      <c r="H110" s="149"/>
      <c r="I110" s="149"/>
      <c r="J110" s="149"/>
      <c r="K110" s="149"/>
      <c r="L110" s="149"/>
      <c r="M110" s="149"/>
      <c r="N110" s="149"/>
      <c r="O110" s="17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8">
        <f t="shared" si="25"/>
        <v>0</v>
      </c>
    </row>
    <row r="111" spans="1:38" ht="15.75" customHeight="1">
      <c r="A111" s="149"/>
      <c r="B111" s="150"/>
      <c r="C111" s="91">
        <v>4</v>
      </c>
      <c r="D111" s="151"/>
      <c r="E111" s="80"/>
      <c r="F111" s="153"/>
      <c r="G111" s="149"/>
      <c r="H111" s="149"/>
      <c r="I111" s="149"/>
      <c r="J111" s="149"/>
      <c r="K111" s="149"/>
      <c r="L111" s="149"/>
      <c r="M111" s="149"/>
      <c r="N111" s="149"/>
      <c r="O111" s="17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8">
        <f t="shared" si="25"/>
        <v>0</v>
      </c>
    </row>
    <row r="112" spans="1:38" ht="15.75" customHeight="1">
      <c r="A112" s="149"/>
      <c r="B112" s="150"/>
      <c r="C112" s="91">
        <v>5</v>
      </c>
      <c r="D112" s="151"/>
      <c r="E112" s="80"/>
      <c r="F112" s="153"/>
      <c r="G112" s="149"/>
      <c r="H112" s="149"/>
      <c r="I112" s="149"/>
      <c r="J112" s="149"/>
      <c r="K112" s="149"/>
      <c r="L112" s="149"/>
      <c r="M112" s="149"/>
      <c r="N112" s="149"/>
      <c r="O112" s="17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8">
        <f t="shared" si="25"/>
        <v>0</v>
      </c>
    </row>
    <row r="113" spans="1:38" ht="15.75" customHeight="1">
      <c r="A113" s="76"/>
      <c r="B113" s="77"/>
      <c r="C113" s="91">
        <v>6</v>
      </c>
      <c r="D113" s="92"/>
      <c r="E113" s="153"/>
      <c r="F113" s="80"/>
      <c r="G113" s="76"/>
      <c r="H113" s="76"/>
      <c r="I113" s="76"/>
      <c r="J113" s="76"/>
      <c r="K113" s="76"/>
      <c r="L113" s="76"/>
      <c r="M113" s="76"/>
      <c r="N113" s="76"/>
      <c r="O113" s="17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148">
        <f t="shared" si="25"/>
        <v>0</v>
      </c>
    </row>
    <row r="114" spans="1:38" ht="15.75" customHeight="1">
      <c r="A114" s="81"/>
      <c r="B114" s="82"/>
      <c r="C114" s="91">
        <v>7</v>
      </c>
      <c r="D114" s="83"/>
      <c r="E114" s="84"/>
      <c r="F114" s="84"/>
      <c r="G114" s="81"/>
      <c r="H114" s="81"/>
      <c r="I114" s="81"/>
      <c r="J114" s="81"/>
      <c r="K114" s="81"/>
      <c r="L114" s="81"/>
      <c r="M114" s="81"/>
      <c r="N114" s="81"/>
      <c r="O114" s="177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148">
        <f t="shared" si="25"/>
        <v>0</v>
      </c>
    </row>
    <row r="115" spans="1:38" ht="15.75" customHeight="1">
      <c r="A115" s="49"/>
      <c r="B115" s="50"/>
      <c r="C115" s="293" t="s">
        <v>16</v>
      </c>
      <c r="D115" s="292"/>
      <c r="E115" s="51">
        <f t="shared" ref="E115:F115" si="26">SUM(E108:E114)</f>
        <v>700</v>
      </c>
      <c r="F115" s="51">
        <f t="shared" si="26"/>
        <v>175</v>
      </c>
      <c r="G115" s="52"/>
      <c r="H115" s="52"/>
      <c r="I115" s="52"/>
      <c r="J115" s="52"/>
      <c r="K115" s="52"/>
      <c r="L115" s="52"/>
      <c r="M115" s="52"/>
      <c r="N115" s="52"/>
      <c r="O115" s="18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135">
        <f>SUM(AL108:AL114)</f>
        <v>13</v>
      </c>
    </row>
    <row r="116" spans="1:38" ht="15.75" customHeight="1">
      <c r="A116" s="67">
        <v>14</v>
      </c>
      <c r="B116" s="68" t="s">
        <v>85</v>
      </c>
      <c r="C116" s="72">
        <v>1</v>
      </c>
      <c r="D116" s="70" t="s">
        <v>86</v>
      </c>
      <c r="E116" s="198">
        <v>300</v>
      </c>
      <c r="F116" s="183">
        <v>65</v>
      </c>
      <c r="G116" s="67"/>
      <c r="H116" s="67"/>
      <c r="I116" s="67"/>
      <c r="J116" s="67"/>
      <c r="K116" s="67"/>
      <c r="L116" s="67"/>
      <c r="M116" s="67">
        <v>2</v>
      </c>
      <c r="N116" s="67"/>
      <c r="O116" s="72">
        <v>1</v>
      </c>
      <c r="P116" s="67"/>
      <c r="Q116" s="67"/>
      <c r="R116" s="178">
        <v>2</v>
      </c>
      <c r="S116" s="67"/>
      <c r="T116" s="67"/>
      <c r="U116" s="67"/>
      <c r="V116" s="178">
        <v>3</v>
      </c>
      <c r="W116" s="67"/>
      <c r="X116" s="67"/>
      <c r="Y116" s="178">
        <v>2</v>
      </c>
      <c r="Z116" s="178">
        <v>3</v>
      </c>
      <c r="AA116" s="67"/>
      <c r="AB116" s="178">
        <v>2</v>
      </c>
      <c r="AC116" s="67"/>
      <c r="AD116" s="178">
        <v>2</v>
      </c>
      <c r="AE116" s="67"/>
      <c r="AF116" s="178">
        <v>2</v>
      </c>
      <c r="AG116" s="67"/>
      <c r="AH116" s="178">
        <v>4</v>
      </c>
      <c r="AI116" s="67"/>
      <c r="AJ116" s="178">
        <v>2</v>
      </c>
      <c r="AK116" s="67"/>
      <c r="AL116" s="148">
        <f t="shared" ref="AL116:AL122" si="27">SUM(G116:AK116)</f>
        <v>25</v>
      </c>
    </row>
    <row r="117" spans="1:38" ht="15.75" customHeight="1">
      <c r="A117" s="149"/>
      <c r="B117" s="150"/>
      <c r="C117" s="91">
        <v>2</v>
      </c>
      <c r="D117" s="181" t="s">
        <v>77</v>
      </c>
      <c r="E117" s="187">
        <v>350</v>
      </c>
      <c r="F117" s="184">
        <v>75</v>
      </c>
      <c r="G117" s="149"/>
      <c r="H117" s="149"/>
      <c r="I117" s="149"/>
      <c r="J117" s="149"/>
      <c r="K117" s="149"/>
      <c r="L117" s="149"/>
      <c r="M117" s="149"/>
      <c r="N117" s="149"/>
      <c r="O117" s="179"/>
      <c r="P117" s="149"/>
      <c r="Q117" s="149"/>
      <c r="R117" s="149"/>
      <c r="S117" s="149"/>
      <c r="T117" s="149"/>
      <c r="U117" s="149"/>
      <c r="V117" s="180">
        <v>2</v>
      </c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80">
        <v>1</v>
      </c>
      <c r="AG117" s="149"/>
      <c r="AH117" s="149"/>
      <c r="AI117" s="149"/>
      <c r="AJ117" s="149"/>
      <c r="AK117" s="149"/>
      <c r="AL117" s="148">
        <f t="shared" si="27"/>
        <v>3</v>
      </c>
    </row>
    <row r="118" spans="1:38" ht="15.75" customHeight="1">
      <c r="A118" s="149"/>
      <c r="B118" s="150"/>
      <c r="C118" s="91">
        <v>3</v>
      </c>
      <c r="D118" s="181" t="s">
        <v>87</v>
      </c>
      <c r="E118" s="187">
        <v>305</v>
      </c>
      <c r="F118" s="184">
        <v>68</v>
      </c>
      <c r="G118" s="149"/>
      <c r="H118" s="149"/>
      <c r="I118" s="149"/>
      <c r="J118" s="149"/>
      <c r="K118" s="149"/>
      <c r="L118" s="149"/>
      <c r="M118" s="149"/>
      <c r="N118" s="149"/>
      <c r="O118" s="17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80">
        <v>4</v>
      </c>
      <c r="AE118" s="149"/>
      <c r="AF118" s="149"/>
      <c r="AG118" s="149"/>
      <c r="AH118" s="149"/>
      <c r="AI118" s="149"/>
      <c r="AJ118" s="149"/>
      <c r="AK118" s="149"/>
      <c r="AL118" s="148">
        <f t="shared" si="27"/>
        <v>4</v>
      </c>
    </row>
    <row r="119" spans="1:38" ht="15.75" customHeight="1">
      <c r="A119" s="149"/>
      <c r="B119" s="150"/>
      <c r="C119" s="91">
        <v>4</v>
      </c>
      <c r="D119" s="151"/>
      <c r="E119" s="80"/>
      <c r="F119" s="153"/>
      <c r="G119" s="149"/>
      <c r="H119" s="149"/>
      <c r="I119" s="149"/>
      <c r="J119" s="149"/>
      <c r="K119" s="149"/>
      <c r="L119" s="149"/>
      <c r="M119" s="149"/>
      <c r="N119" s="149"/>
      <c r="O119" s="17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8">
        <f t="shared" si="27"/>
        <v>0</v>
      </c>
    </row>
    <row r="120" spans="1:38" ht="15.75" customHeight="1">
      <c r="A120" s="149"/>
      <c r="B120" s="150"/>
      <c r="C120" s="91">
        <v>5</v>
      </c>
      <c r="D120" s="151"/>
      <c r="E120" s="80"/>
      <c r="F120" s="153"/>
      <c r="G120" s="149"/>
      <c r="H120" s="149"/>
      <c r="I120" s="149"/>
      <c r="J120" s="149"/>
      <c r="K120" s="149"/>
      <c r="L120" s="149"/>
      <c r="M120" s="149"/>
      <c r="N120" s="149"/>
      <c r="O120" s="17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8">
        <f t="shared" si="27"/>
        <v>0</v>
      </c>
    </row>
    <row r="121" spans="1:38" ht="15.75" customHeight="1">
      <c r="A121" s="76"/>
      <c r="B121" s="77"/>
      <c r="C121" s="91">
        <v>6</v>
      </c>
      <c r="D121" s="92"/>
      <c r="E121" s="153"/>
      <c r="F121" s="80"/>
      <c r="G121" s="76"/>
      <c r="H121" s="76"/>
      <c r="I121" s="76"/>
      <c r="J121" s="76"/>
      <c r="K121" s="76"/>
      <c r="L121" s="76"/>
      <c r="M121" s="76"/>
      <c r="N121" s="76"/>
      <c r="O121" s="17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148">
        <f t="shared" si="27"/>
        <v>0</v>
      </c>
    </row>
    <row r="122" spans="1:38" ht="15.75" customHeight="1">
      <c r="A122" s="81"/>
      <c r="B122" s="82"/>
      <c r="C122" s="91">
        <v>7</v>
      </c>
      <c r="D122" s="83"/>
      <c r="E122" s="84"/>
      <c r="F122" s="84"/>
      <c r="G122" s="81"/>
      <c r="H122" s="81"/>
      <c r="I122" s="81"/>
      <c r="J122" s="81"/>
      <c r="K122" s="81"/>
      <c r="L122" s="81"/>
      <c r="M122" s="81"/>
      <c r="N122" s="81"/>
      <c r="O122" s="177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148">
        <f t="shared" si="27"/>
        <v>0</v>
      </c>
    </row>
    <row r="123" spans="1:38" ht="15.75" customHeight="1">
      <c r="A123" s="49"/>
      <c r="B123" s="50"/>
      <c r="C123" s="293" t="s">
        <v>16</v>
      </c>
      <c r="D123" s="292"/>
      <c r="E123" s="51">
        <f t="shared" ref="E123:F123" si="28">SUM(E116:E122)</f>
        <v>955</v>
      </c>
      <c r="F123" s="51">
        <f t="shared" si="28"/>
        <v>208</v>
      </c>
      <c r="G123" s="52"/>
      <c r="H123" s="52"/>
      <c r="I123" s="52"/>
      <c r="J123" s="52"/>
      <c r="K123" s="52"/>
      <c r="L123" s="52"/>
      <c r="M123" s="52"/>
      <c r="N123" s="52"/>
      <c r="O123" s="18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135">
        <f>SUM(AL116:AL122)</f>
        <v>32</v>
      </c>
    </row>
    <row r="124" spans="1:38" ht="15.75" customHeight="1">
      <c r="A124" s="67">
        <v>15</v>
      </c>
      <c r="B124" s="68" t="s">
        <v>88</v>
      </c>
      <c r="C124" s="72">
        <v>1</v>
      </c>
      <c r="D124" s="70" t="s">
        <v>89</v>
      </c>
      <c r="E124" s="25">
        <v>256</v>
      </c>
      <c r="F124" s="17">
        <v>50</v>
      </c>
      <c r="G124" s="67"/>
      <c r="H124" s="67"/>
      <c r="I124" s="67"/>
      <c r="J124" s="67"/>
      <c r="K124" s="67"/>
      <c r="L124" s="67"/>
      <c r="M124" s="67"/>
      <c r="N124" s="67">
        <v>2</v>
      </c>
      <c r="O124" s="72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148">
        <f t="shared" ref="AL124:AL130" si="29">SUM(G124:AK124)</f>
        <v>2</v>
      </c>
    </row>
    <row r="125" spans="1:38" ht="15.75" customHeight="1">
      <c r="A125" s="149"/>
      <c r="B125" s="150"/>
      <c r="C125" s="91">
        <v>2</v>
      </c>
      <c r="D125" s="151" t="s">
        <v>90</v>
      </c>
      <c r="E125" s="25">
        <v>288</v>
      </c>
      <c r="F125" s="17">
        <v>63</v>
      </c>
      <c r="G125" s="149"/>
      <c r="H125" s="149"/>
      <c r="I125" s="149"/>
      <c r="J125" s="149"/>
      <c r="K125" s="149"/>
      <c r="L125" s="149"/>
      <c r="M125" s="149"/>
      <c r="N125" s="149">
        <v>2</v>
      </c>
      <c r="O125" s="17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8">
        <f t="shared" si="29"/>
        <v>2</v>
      </c>
    </row>
    <row r="126" spans="1:38" ht="15.75" customHeight="1">
      <c r="A126" s="149"/>
      <c r="B126" s="150"/>
      <c r="C126" s="91">
        <v>3</v>
      </c>
      <c r="D126" s="151"/>
      <c r="E126" s="80"/>
      <c r="F126" s="153"/>
      <c r="G126" s="149"/>
      <c r="H126" s="149"/>
      <c r="I126" s="149"/>
      <c r="J126" s="149"/>
      <c r="K126" s="149"/>
      <c r="L126" s="149"/>
      <c r="M126" s="149"/>
      <c r="N126" s="149"/>
      <c r="O126" s="17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8">
        <f t="shared" si="29"/>
        <v>0</v>
      </c>
    </row>
    <row r="127" spans="1:38" ht="15.75" customHeight="1">
      <c r="A127" s="149"/>
      <c r="B127" s="150"/>
      <c r="C127" s="91">
        <v>4</v>
      </c>
      <c r="D127" s="151"/>
      <c r="E127" s="80"/>
      <c r="F127" s="153"/>
      <c r="G127" s="149"/>
      <c r="H127" s="149"/>
      <c r="I127" s="149"/>
      <c r="J127" s="149"/>
      <c r="K127" s="149"/>
      <c r="L127" s="149"/>
      <c r="M127" s="149"/>
      <c r="N127" s="149"/>
      <c r="O127" s="17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8">
        <f t="shared" si="29"/>
        <v>0</v>
      </c>
    </row>
    <row r="128" spans="1:38" ht="15.75" customHeight="1">
      <c r="A128" s="149"/>
      <c r="B128" s="150"/>
      <c r="C128" s="91">
        <v>5</v>
      </c>
      <c r="D128" s="151"/>
      <c r="E128" s="80"/>
      <c r="F128" s="153"/>
      <c r="G128" s="149"/>
      <c r="H128" s="149"/>
      <c r="I128" s="149"/>
      <c r="J128" s="149"/>
      <c r="K128" s="149"/>
      <c r="L128" s="149"/>
      <c r="M128" s="149"/>
      <c r="N128" s="149"/>
      <c r="O128" s="17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8">
        <f t="shared" si="29"/>
        <v>0</v>
      </c>
    </row>
    <row r="129" spans="1:38" ht="15.75" customHeight="1">
      <c r="A129" s="76"/>
      <c r="B129" s="77"/>
      <c r="C129" s="91">
        <v>6</v>
      </c>
      <c r="D129" s="92"/>
      <c r="E129" s="153"/>
      <c r="F129" s="80"/>
      <c r="G129" s="76"/>
      <c r="H129" s="76"/>
      <c r="I129" s="76"/>
      <c r="J129" s="76"/>
      <c r="K129" s="76"/>
      <c r="L129" s="76"/>
      <c r="M129" s="76"/>
      <c r="N129" s="76"/>
      <c r="O129" s="17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148">
        <f t="shared" si="29"/>
        <v>0</v>
      </c>
    </row>
    <row r="130" spans="1:38" ht="15.75" customHeight="1">
      <c r="A130" s="81"/>
      <c r="B130" s="82"/>
      <c r="C130" s="91">
        <v>7</v>
      </c>
      <c r="D130" s="83"/>
      <c r="E130" s="84"/>
      <c r="F130" s="84"/>
      <c r="G130" s="81"/>
      <c r="H130" s="81"/>
      <c r="I130" s="81"/>
      <c r="J130" s="81"/>
      <c r="K130" s="81"/>
      <c r="L130" s="81"/>
      <c r="M130" s="81"/>
      <c r="N130" s="81"/>
      <c r="O130" s="177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148">
        <f t="shared" si="29"/>
        <v>0</v>
      </c>
    </row>
    <row r="131" spans="1:38" ht="15.75" customHeight="1">
      <c r="A131" s="49"/>
      <c r="B131" s="50"/>
      <c r="C131" s="293" t="s">
        <v>16</v>
      </c>
      <c r="D131" s="292"/>
      <c r="E131" s="51">
        <f t="shared" ref="E131:F131" si="30">SUM(E124:E130)</f>
        <v>544</v>
      </c>
      <c r="F131" s="51">
        <f t="shared" si="30"/>
        <v>113</v>
      </c>
      <c r="G131" s="52"/>
      <c r="H131" s="52"/>
      <c r="I131" s="52"/>
      <c r="J131" s="52"/>
      <c r="K131" s="52"/>
      <c r="L131" s="52"/>
      <c r="M131" s="52"/>
      <c r="N131" s="52"/>
      <c r="O131" s="18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135">
        <f>SUM(AL124:AL130)</f>
        <v>4</v>
      </c>
    </row>
    <row r="132" spans="1:38" ht="15.75" customHeight="1">
      <c r="A132" s="67">
        <v>16</v>
      </c>
      <c r="B132" s="68" t="s">
        <v>91</v>
      </c>
      <c r="C132" s="72">
        <v>1</v>
      </c>
      <c r="D132" s="70" t="s">
        <v>92</v>
      </c>
      <c r="E132" s="199">
        <v>576</v>
      </c>
      <c r="F132" s="71">
        <v>178</v>
      </c>
      <c r="G132" s="67"/>
      <c r="H132" s="67"/>
      <c r="I132" s="67"/>
      <c r="J132" s="67"/>
      <c r="K132" s="67"/>
      <c r="L132" s="67"/>
      <c r="M132" s="67"/>
      <c r="N132" s="67"/>
      <c r="O132" s="72"/>
      <c r="P132" s="67"/>
      <c r="Q132" s="67">
        <v>2</v>
      </c>
      <c r="R132" s="67"/>
      <c r="S132" s="67"/>
      <c r="T132" s="67"/>
      <c r="U132" s="67"/>
      <c r="V132" s="67"/>
      <c r="W132" s="67"/>
      <c r="X132" s="178">
        <v>1</v>
      </c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148">
        <f t="shared" ref="AL132:AL138" si="31">SUM(G132:AK132)</f>
        <v>3</v>
      </c>
    </row>
    <row r="133" spans="1:38" ht="15.75" customHeight="1">
      <c r="A133" s="149"/>
      <c r="B133" s="150"/>
      <c r="C133" s="91">
        <v>2</v>
      </c>
      <c r="D133" s="151"/>
      <c r="E133" s="80"/>
      <c r="F133" s="153"/>
      <c r="G133" s="149"/>
      <c r="H133" s="149"/>
      <c r="I133" s="149"/>
      <c r="J133" s="149"/>
      <c r="K133" s="149"/>
      <c r="L133" s="149"/>
      <c r="M133" s="149"/>
      <c r="N133" s="149"/>
      <c r="O133" s="17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8">
        <f t="shared" si="31"/>
        <v>0</v>
      </c>
    </row>
    <row r="134" spans="1:38" ht="15.75" customHeight="1">
      <c r="A134" s="149"/>
      <c r="B134" s="150"/>
      <c r="C134" s="91">
        <v>3</v>
      </c>
      <c r="D134" s="151"/>
      <c r="E134" s="80"/>
      <c r="F134" s="153"/>
      <c r="G134" s="149"/>
      <c r="H134" s="149"/>
      <c r="I134" s="149"/>
      <c r="J134" s="149"/>
      <c r="K134" s="149"/>
      <c r="L134" s="149"/>
      <c r="M134" s="149"/>
      <c r="N134" s="149"/>
      <c r="O134" s="17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8">
        <f t="shared" si="31"/>
        <v>0</v>
      </c>
    </row>
    <row r="135" spans="1:38" ht="15.75" customHeight="1">
      <c r="A135" s="149"/>
      <c r="B135" s="150"/>
      <c r="C135" s="91">
        <v>4</v>
      </c>
      <c r="D135" s="151"/>
      <c r="E135" s="80"/>
      <c r="F135" s="153"/>
      <c r="G135" s="149"/>
      <c r="H135" s="149"/>
      <c r="I135" s="149"/>
      <c r="J135" s="149"/>
      <c r="K135" s="149"/>
      <c r="L135" s="149"/>
      <c r="M135" s="149"/>
      <c r="N135" s="149"/>
      <c r="O135" s="17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8">
        <f t="shared" si="31"/>
        <v>0</v>
      </c>
    </row>
    <row r="136" spans="1:38" ht="15.75" customHeight="1">
      <c r="A136" s="149"/>
      <c r="B136" s="150"/>
      <c r="C136" s="91">
        <v>5</v>
      </c>
      <c r="D136" s="151"/>
      <c r="E136" s="80"/>
      <c r="F136" s="153"/>
      <c r="G136" s="149"/>
      <c r="H136" s="149"/>
      <c r="I136" s="149"/>
      <c r="J136" s="149"/>
      <c r="K136" s="149"/>
      <c r="L136" s="149"/>
      <c r="M136" s="149"/>
      <c r="N136" s="149"/>
      <c r="O136" s="17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8">
        <f t="shared" si="31"/>
        <v>0</v>
      </c>
    </row>
    <row r="137" spans="1:38" ht="15.75" customHeight="1">
      <c r="A137" s="76"/>
      <c r="B137" s="77"/>
      <c r="C137" s="91">
        <v>6</v>
      </c>
      <c r="D137" s="92"/>
      <c r="E137" s="153"/>
      <c r="F137" s="80"/>
      <c r="G137" s="76"/>
      <c r="H137" s="76"/>
      <c r="I137" s="76"/>
      <c r="J137" s="76"/>
      <c r="K137" s="76"/>
      <c r="L137" s="76"/>
      <c r="M137" s="76"/>
      <c r="N137" s="76"/>
      <c r="O137" s="17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148">
        <f t="shared" si="31"/>
        <v>0</v>
      </c>
    </row>
    <row r="138" spans="1:38" ht="15.75" customHeight="1">
      <c r="A138" s="81"/>
      <c r="B138" s="82"/>
      <c r="C138" s="91">
        <v>7</v>
      </c>
      <c r="D138" s="83"/>
      <c r="E138" s="84"/>
      <c r="F138" s="84"/>
      <c r="G138" s="81"/>
      <c r="H138" s="81"/>
      <c r="I138" s="81"/>
      <c r="J138" s="81"/>
      <c r="K138" s="81"/>
      <c r="L138" s="81"/>
      <c r="M138" s="81"/>
      <c r="N138" s="81"/>
      <c r="O138" s="177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148">
        <f t="shared" si="31"/>
        <v>0</v>
      </c>
    </row>
    <row r="139" spans="1:38" ht="15.75" customHeight="1">
      <c r="A139" s="49"/>
      <c r="B139" s="50"/>
      <c r="C139" s="293" t="s">
        <v>16</v>
      </c>
      <c r="D139" s="292"/>
      <c r="E139" s="51">
        <f t="shared" ref="E139:F139" si="32">SUM(E132:E138)</f>
        <v>576</v>
      </c>
      <c r="F139" s="51">
        <f t="shared" si="32"/>
        <v>178</v>
      </c>
      <c r="G139" s="52"/>
      <c r="H139" s="52"/>
      <c r="I139" s="52"/>
      <c r="J139" s="52"/>
      <c r="K139" s="52"/>
      <c r="L139" s="52"/>
      <c r="M139" s="52"/>
      <c r="N139" s="52"/>
      <c r="O139" s="18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135">
        <f>SUM(AL132:AL138)</f>
        <v>3</v>
      </c>
    </row>
    <row r="140" spans="1:38" ht="15.75" customHeight="1">
      <c r="A140" s="67">
        <v>17</v>
      </c>
      <c r="B140" s="200" t="s">
        <v>93</v>
      </c>
      <c r="C140" s="72">
        <v>1</v>
      </c>
      <c r="D140" s="201" t="s">
        <v>94</v>
      </c>
      <c r="E140" s="167">
        <v>340</v>
      </c>
      <c r="F140" s="174">
        <v>70</v>
      </c>
      <c r="G140" s="67"/>
      <c r="H140" s="67"/>
      <c r="I140" s="67"/>
      <c r="J140" s="67"/>
      <c r="K140" s="67"/>
      <c r="L140" s="67"/>
      <c r="M140" s="67"/>
      <c r="N140" s="67"/>
      <c r="O140" s="72"/>
      <c r="P140" s="67"/>
      <c r="Q140" s="67"/>
      <c r="R140" s="67"/>
      <c r="S140" s="67"/>
      <c r="T140" s="178">
        <v>2</v>
      </c>
      <c r="U140" s="67"/>
      <c r="V140" s="67"/>
      <c r="W140" s="67"/>
      <c r="X140" s="178">
        <v>3</v>
      </c>
      <c r="Y140" s="67"/>
      <c r="Z140" s="67"/>
      <c r="AA140" s="67"/>
      <c r="AB140" s="67"/>
      <c r="AC140" s="178">
        <v>2</v>
      </c>
      <c r="AD140" s="67"/>
      <c r="AE140" s="67"/>
      <c r="AF140" s="67"/>
      <c r="AG140" s="178">
        <v>2</v>
      </c>
      <c r="AH140" s="67"/>
      <c r="AI140" s="67"/>
      <c r="AJ140" s="178">
        <v>2</v>
      </c>
      <c r="AK140" s="67"/>
      <c r="AL140" s="148">
        <f t="shared" ref="AL140:AL146" si="33">SUM(G140:AK140)</f>
        <v>11</v>
      </c>
    </row>
    <row r="141" spans="1:38" ht="15.75" customHeight="1">
      <c r="A141" s="149"/>
      <c r="B141" s="150"/>
      <c r="C141" s="91">
        <v>2</v>
      </c>
      <c r="D141" s="151"/>
      <c r="E141" s="80"/>
      <c r="F141" s="153"/>
      <c r="G141" s="149"/>
      <c r="H141" s="149"/>
      <c r="I141" s="149"/>
      <c r="J141" s="149"/>
      <c r="K141" s="149"/>
      <c r="L141" s="149"/>
      <c r="M141" s="149"/>
      <c r="N141" s="149"/>
      <c r="O141" s="17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8">
        <f t="shared" si="33"/>
        <v>0</v>
      </c>
    </row>
    <row r="142" spans="1:38" ht="15.75" customHeight="1">
      <c r="A142" s="149"/>
      <c r="B142" s="150"/>
      <c r="C142" s="91">
        <v>3</v>
      </c>
      <c r="D142" s="151"/>
      <c r="E142" s="80"/>
      <c r="F142" s="153"/>
      <c r="G142" s="149"/>
      <c r="H142" s="149"/>
      <c r="I142" s="149"/>
      <c r="J142" s="149"/>
      <c r="K142" s="149"/>
      <c r="L142" s="149"/>
      <c r="M142" s="149"/>
      <c r="N142" s="149"/>
      <c r="O142" s="17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8">
        <f t="shared" si="33"/>
        <v>0</v>
      </c>
    </row>
    <row r="143" spans="1:38" ht="15.75" customHeight="1">
      <c r="A143" s="149"/>
      <c r="B143" s="150"/>
      <c r="C143" s="91">
        <v>4</v>
      </c>
      <c r="D143" s="151"/>
      <c r="E143" s="80"/>
      <c r="F143" s="153"/>
      <c r="G143" s="149"/>
      <c r="H143" s="149"/>
      <c r="I143" s="149"/>
      <c r="J143" s="149"/>
      <c r="K143" s="149"/>
      <c r="L143" s="149"/>
      <c r="M143" s="149"/>
      <c r="N143" s="149"/>
      <c r="O143" s="17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8">
        <f t="shared" si="33"/>
        <v>0</v>
      </c>
    </row>
    <row r="144" spans="1:38" ht="15.75" customHeight="1">
      <c r="A144" s="149"/>
      <c r="B144" s="150"/>
      <c r="C144" s="91">
        <v>5</v>
      </c>
      <c r="D144" s="151"/>
      <c r="E144" s="80"/>
      <c r="F144" s="153"/>
      <c r="G144" s="149"/>
      <c r="H144" s="149"/>
      <c r="I144" s="149"/>
      <c r="J144" s="149"/>
      <c r="K144" s="149"/>
      <c r="L144" s="149"/>
      <c r="M144" s="149"/>
      <c r="N144" s="149"/>
      <c r="O144" s="17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8">
        <f t="shared" si="33"/>
        <v>0</v>
      </c>
    </row>
    <row r="145" spans="1:38" ht="15.75" customHeight="1">
      <c r="A145" s="76"/>
      <c r="B145" s="77"/>
      <c r="C145" s="91">
        <v>6</v>
      </c>
      <c r="D145" s="92"/>
      <c r="E145" s="153"/>
      <c r="F145" s="80"/>
      <c r="G145" s="76"/>
      <c r="H145" s="76"/>
      <c r="I145" s="76"/>
      <c r="J145" s="76"/>
      <c r="K145" s="76"/>
      <c r="L145" s="76"/>
      <c r="M145" s="76"/>
      <c r="N145" s="76"/>
      <c r="O145" s="17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148">
        <f t="shared" si="33"/>
        <v>0</v>
      </c>
    </row>
    <row r="146" spans="1:38" ht="15.75" customHeight="1">
      <c r="A146" s="81"/>
      <c r="B146" s="82"/>
      <c r="C146" s="91">
        <v>7</v>
      </c>
      <c r="D146" s="83"/>
      <c r="E146" s="84"/>
      <c r="F146" s="84"/>
      <c r="G146" s="81"/>
      <c r="H146" s="81"/>
      <c r="I146" s="81"/>
      <c r="J146" s="81"/>
      <c r="K146" s="81"/>
      <c r="L146" s="81"/>
      <c r="M146" s="81"/>
      <c r="N146" s="81"/>
      <c r="O146" s="177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148">
        <f t="shared" si="33"/>
        <v>0</v>
      </c>
    </row>
    <row r="147" spans="1:38" ht="15.75" customHeight="1">
      <c r="A147" s="49"/>
      <c r="B147" s="50"/>
      <c r="C147" s="293" t="s">
        <v>16</v>
      </c>
      <c r="D147" s="292"/>
      <c r="E147" s="51">
        <f t="shared" ref="E147:F147" si="34">SUM(E140:E146)</f>
        <v>340</v>
      </c>
      <c r="F147" s="51">
        <f t="shared" si="34"/>
        <v>70</v>
      </c>
      <c r="G147" s="52"/>
      <c r="H147" s="52"/>
      <c r="I147" s="52"/>
      <c r="J147" s="52"/>
      <c r="K147" s="52"/>
      <c r="L147" s="52"/>
      <c r="M147" s="52"/>
      <c r="N147" s="52"/>
      <c r="O147" s="18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135">
        <f>SUM(AL140:AL146)</f>
        <v>11</v>
      </c>
    </row>
    <row r="148" spans="1:38" ht="15.75" customHeight="1">
      <c r="A148" s="67">
        <v>18</v>
      </c>
      <c r="B148" s="68"/>
      <c r="C148" s="72">
        <v>1</v>
      </c>
      <c r="D148" s="70"/>
      <c r="E148" s="199"/>
      <c r="F148" s="71"/>
      <c r="G148" s="67"/>
      <c r="H148" s="67"/>
      <c r="I148" s="67"/>
      <c r="J148" s="67"/>
      <c r="K148" s="67"/>
      <c r="L148" s="67"/>
      <c r="M148" s="67"/>
      <c r="N148" s="67"/>
      <c r="O148" s="72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148">
        <f t="shared" ref="AL148:AL154" si="35">SUM(G148:AK148)</f>
        <v>0</v>
      </c>
    </row>
    <row r="149" spans="1:38" ht="15.75" customHeight="1">
      <c r="A149" s="149"/>
      <c r="B149" s="150"/>
      <c r="C149" s="91">
        <v>2</v>
      </c>
      <c r="D149" s="151"/>
      <c r="E149" s="80"/>
      <c r="F149" s="153"/>
      <c r="G149" s="149"/>
      <c r="H149" s="149"/>
      <c r="I149" s="149"/>
      <c r="J149" s="149"/>
      <c r="K149" s="149"/>
      <c r="L149" s="149"/>
      <c r="M149" s="149"/>
      <c r="N149" s="149"/>
      <c r="O149" s="17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8">
        <f t="shared" si="35"/>
        <v>0</v>
      </c>
    </row>
    <row r="150" spans="1:38" ht="15.75" customHeight="1">
      <c r="A150" s="149"/>
      <c r="B150" s="150"/>
      <c r="C150" s="91">
        <v>3</v>
      </c>
      <c r="D150" s="151"/>
      <c r="E150" s="80"/>
      <c r="F150" s="153"/>
      <c r="G150" s="149"/>
      <c r="H150" s="149"/>
      <c r="I150" s="149"/>
      <c r="J150" s="149"/>
      <c r="K150" s="149"/>
      <c r="L150" s="149"/>
      <c r="M150" s="149"/>
      <c r="N150" s="149"/>
      <c r="O150" s="17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8">
        <f t="shared" si="35"/>
        <v>0</v>
      </c>
    </row>
    <row r="151" spans="1:38" ht="15.75" customHeight="1">
      <c r="A151" s="149"/>
      <c r="B151" s="150"/>
      <c r="C151" s="91">
        <v>4</v>
      </c>
      <c r="D151" s="151"/>
      <c r="E151" s="80"/>
      <c r="F151" s="153"/>
      <c r="G151" s="149"/>
      <c r="H151" s="149"/>
      <c r="I151" s="149"/>
      <c r="J151" s="149"/>
      <c r="K151" s="149"/>
      <c r="L151" s="149"/>
      <c r="M151" s="149"/>
      <c r="N151" s="149"/>
      <c r="O151" s="17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8">
        <f t="shared" si="35"/>
        <v>0</v>
      </c>
    </row>
    <row r="152" spans="1:38" ht="15.75" customHeight="1">
      <c r="A152" s="149"/>
      <c r="B152" s="150"/>
      <c r="C152" s="91">
        <v>5</v>
      </c>
      <c r="D152" s="151"/>
      <c r="E152" s="80"/>
      <c r="F152" s="153"/>
      <c r="G152" s="149"/>
      <c r="H152" s="149"/>
      <c r="I152" s="149"/>
      <c r="J152" s="149"/>
      <c r="K152" s="149"/>
      <c r="L152" s="149"/>
      <c r="M152" s="149"/>
      <c r="N152" s="149"/>
      <c r="O152" s="17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8">
        <f t="shared" si="35"/>
        <v>0</v>
      </c>
    </row>
    <row r="153" spans="1:38" ht="15.75" customHeight="1">
      <c r="A153" s="76"/>
      <c r="B153" s="77"/>
      <c r="C153" s="91">
        <v>6</v>
      </c>
      <c r="D153" s="92"/>
      <c r="E153" s="153"/>
      <c r="F153" s="80"/>
      <c r="G153" s="76"/>
      <c r="H153" s="76"/>
      <c r="I153" s="76"/>
      <c r="J153" s="76"/>
      <c r="K153" s="76"/>
      <c r="L153" s="76"/>
      <c r="M153" s="76"/>
      <c r="N153" s="76"/>
      <c r="O153" s="17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148">
        <f t="shared" si="35"/>
        <v>0</v>
      </c>
    </row>
    <row r="154" spans="1:38" ht="15.75" customHeight="1">
      <c r="A154" s="81"/>
      <c r="B154" s="82"/>
      <c r="C154" s="91">
        <v>7</v>
      </c>
      <c r="D154" s="83"/>
      <c r="E154" s="84"/>
      <c r="F154" s="84"/>
      <c r="G154" s="81"/>
      <c r="H154" s="81"/>
      <c r="I154" s="81"/>
      <c r="J154" s="81"/>
      <c r="K154" s="81"/>
      <c r="L154" s="81"/>
      <c r="M154" s="81"/>
      <c r="N154" s="81"/>
      <c r="O154" s="177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148">
        <f t="shared" si="35"/>
        <v>0</v>
      </c>
    </row>
    <row r="155" spans="1:38" ht="15.75" customHeight="1">
      <c r="A155" s="49"/>
      <c r="B155" s="50"/>
      <c r="C155" s="293" t="s">
        <v>16</v>
      </c>
      <c r="D155" s="292"/>
      <c r="E155" s="51">
        <f t="shared" ref="E155:F155" si="36">SUM(E148:E154)</f>
        <v>0</v>
      </c>
      <c r="F155" s="51">
        <f t="shared" si="36"/>
        <v>0</v>
      </c>
      <c r="G155" s="52"/>
      <c r="H155" s="52"/>
      <c r="I155" s="52"/>
      <c r="J155" s="52"/>
      <c r="K155" s="52"/>
      <c r="L155" s="52"/>
      <c r="M155" s="52"/>
      <c r="N155" s="52"/>
      <c r="O155" s="18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135">
        <f>SUM(AL148:AL154)</f>
        <v>0</v>
      </c>
    </row>
    <row r="156" spans="1:38" ht="15.75" customHeight="1">
      <c r="A156" s="67">
        <v>19</v>
      </c>
      <c r="B156" s="68"/>
      <c r="C156" s="72">
        <v>1</v>
      </c>
      <c r="D156" s="70"/>
      <c r="E156" s="199"/>
      <c r="F156" s="71"/>
      <c r="G156" s="67"/>
      <c r="H156" s="67"/>
      <c r="I156" s="67"/>
      <c r="J156" s="67"/>
      <c r="K156" s="67"/>
      <c r="L156" s="67"/>
      <c r="M156" s="67"/>
      <c r="N156" s="67"/>
      <c r="O156" s="72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148">
        <f t="shared" ref="AL156:AL162" si="37">SUM(G156:AK156)</f>
        <v>0</v>
      </c>
    </row>
    <row r="157" spans="1:38" ht="15.75" customHeight="1">
      <c r="A157" s="149"/>
      <c r="B157" s="150"/>
      <c r="C157" s="91">
        <v>2</v>
      </c>
      <c r="D157" s="151"/>
      <c r="E157" s="80"/>
      <c r="F157" s="153"/>
      <c r="G157" s="149"/>
      <c r="H157" s="149"/>
      <c r="I157" s="149"/>
      <c r="J157" s="149"/>
      <c r="K157" s="149"/>
      <c r="L157" s="149"/>
      <c r="M157" s="149"/>
      <c r="N157" s="149"/>
      <c r="O157" s="17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8">
        <f t="shared" si="37"/>
        <v>0</v>
      </c>
    </row>
    <row r="158" spans="1:38" ht="15.75" customHeight="1">
      <c r="A158" s="149"/>
      <c r="B158" s="150"/>
      <c r="C158" s="91">
        <v>3</v>
      </c>
      <c r="D158" s="151"/>
      <c r="E158" s="80"/>
      <c r="F158" s="153"/>
      <c r="G158" s="149"/>
      <c r="H158" s="149"/>
      <c r="I158" s="149"/>
      <c r="J158" s="149"/>
      <c r="K158" s="149"/>
      <c r="L158" s="149"/>
      <c r="M158" s="149"/>
      <c r="N158" s="149"/>
      <c r="O158" s="17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8">
        <f t="shared" si="37"/>
        <v>0</v>
      </c>
    </row>
    <row r="159" spans="1:38" ht="15.75" customHeight="1">
      <c r="A159" s="149"/>
      <c r="B159" s="150"/>
      <c r="C159" s="91">
        <v>4</v>
      </c>
      <c r="D159" s="151"/>
      <c r="E159" s="80"/>
      <c r="F159" s="153"/>
      <c r="G159" s="149"/>
      <c r="H159" s="149"/>
      <c r="I159" s="149"/>
      <c r="J159" s="149"/>
      <c r="K159" s="149"/>
      <c r="L159" s="149"/>
      <c r="M159" s="149"/>
      <c r="N159" s="149"/>
      <c r="O159" s="17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8">
        <f t="shared" si="37"/>
        <v>0</v>
      </c>
    </row>
    <row r="160" spans="1:38" ht="15.75" customHeight="1">
      <c r="A160" s="149"/>
      <c r="B160" s="150"/>
      <c r="C160" s="91">
        <v>5</v>
      </c>
      <c r="D160" s="151"/>
      <c r="E160" s="80"/>
      <c r="F160" s="153"/>
      <c r="G160" s="149"/>
      <c r="H160" s="149"/>
      <c r="I160" s="149"/>
      <c r="J160" s="149"/>
      <c r="K160" s="149"/>
      <c r="L160" s="149"/>
      <c r="M160" s="149"/>
      <c r="N160" s="149"/>
      <c r="O160" s="17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  <c r="AL160" s="148">
        <f t="shared" si="37"/>
        <v>0</v>
      </c>
    </row>
    <row r="161" spans="1:58" ht="15.75" customHeight="1">
      <c r="A161" s="76"/>
      <c r="B161" s="77"/>
      <c r="C161" s="91">
        <v>6</v>
      </c>
      <c r="D161" s="92"/>
      <c r="E161" s="153"/>
      <c r="F161" s="80"/>
      <c r="G161" s="76"/>
      <c r="H161" s="76"/>
      <c r="I161" s="76"/>
      <c r="J161" s="76"/>
      <c r="K161" s="76"/>
      <c r="L161" s="76"/>
      <c r="M161" s="76"/>
      <c r="N161" s="76"/>
      <c r="O161" s="17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148">
        <f t="shared" si="37"/>
        <v>0</v>
      </c>
    </row>
    <row r="162" spans="1:58" ht="15.75" customHeight="1">
      <c r="A162" s="81"/>
      <c r="B162" s="82"/>
      <c r="C162" s="91">
        <v>7</v>
      </c>
      <c r="D162" s="83"/>
      <c r="E162" s="84"/>
      <c r="F162" s="84"/>
      <c r="G162" s="81"/>
      <c r="H162" s="81"/>
      <c r="I162" s="81"/>
      <c r="J162" s="81"/>
      <c r="K162" s="81"/>
      <c r="L162" s="81"/>
      <c r="M162" s="81"/>
      <c r="N162" s="81"/>
      <c r="O162" s="177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148">
        <f t="shared" si="37"/>
        <v>0</v>
      </c>
    </row>
    <row r="163" spans="1:58" ht="15.75" customHeight="1">
      <c r="A163" s="49"/>
      <c r="B163" s="50"/>
      <c r="C163" s="293" t="s">
        <v>16</v>
      </c>
      <c r="D163" s="292"/>
      <c r="E163" s="51">
        <f t="shared" ref="E163:F163" si="38">SUM(E156:E162)</f>
        <v>0</v>
      </c>
      <c r="F163" s="51">
        <f t="shared" si="38"/>
        <v>0</v>
      </c>
      <c r="G163" s="52"/>
      <c r="H163" s="52"/>
      <c r="I163" s="52"/>
      <c r="J163" s="52"/>
      <c r="K163" s="52"/>
      <c r="L163" s="52"/>
      <c r="M163" s="52"/>
      <c r="N163" s="52"/>
      <c r="O163" s="18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135">
        <f>SUM(AL156:AL162)</f>
        <v>0</v>
      </c>
    </row>
    <row r="164" spans="1:58" ht="15.75" customHeight="1">
      <c r="A164" s="93"/>
      <c r="B164" s="94"/>
      <c r="C164" s="95"/>
      <c r="D164" s="96"/>
      <c r="E164" s="97"/>
      <c r="F164" s="97"/>
      <c r="G164" s="98"/>
      <c r="H164" s="98"/>
      <c r="I164" s="98"/>
      <c r="J164" s="98"/>
      <c r="K164" s="98"/>
      <c r="L164" s="98"/>
      <c r="M164" s="98"/>
      <c r="N164" s="98"/>
      <c r="O164" s="202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155"/>
    </row>
    <row r="165" spans="1:58" ht="15.75" customHeight="1">
      <c r="A165" s="93"/>
      <c r="B165" s="94"/>
      <c r="C165" s="95"/>
      <c r="D165" s="96"/>
      <c r="E165" s="97"/>
      <c r="F165" s="97"/>
      <c r="G165" s="98"/>
      <c r="H165" s="98"/>
      <c r="I165" s="98"/>
      <c r="J165" s="98"/>
      <c r="K165" s="98"/>
      <c r="L165" s="98"/>
      <c r="M165" s="98"/>
      <c r="N165" s="98"/>
      <c r="O165" s="202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155"/>
    </row>
    <row r="166" spans="1:58" ht="21.75" customHeight="1">
      <c r="A166" s="296" t="s">
        <v>21</v>
      </c>
      <c r="B166" s="297"/>
      <c r="C166" s="101"/>
      <c r="D166" s="102"/>
      <c r="E166" s="103">
        <f t="shared" ref="E166:F166" si="39">E17+E25+E33+E41+E49+E57+E65+E73+E81+E89+E97+E107+E115+E123+E131+E139+E163+E147</f>
        <v>44968</v>
      </c>
      <c r="F166" s="103">
        <f t="shared" si="39"/>
        <v>14955</v>
      </c>
      <c r="G166" s="103">
        <f t="shared" ref="G166:AK166" si="40">SUM(G6:G165)</f>
        <v>10</v>
      </c>
      <c r="H166" s="103">
        <f t="shared" si="40"/>
        <v>11</v>
      </c>
      <c r="I166" s="103">
        <f t="shared" si="40"/>
        <v>8</v>
      </c>
      <c r="J166" s="103">
        <f t="shared" si="40"/>
        <v>7</v>
      </c>
      <c r="K166" s="103">
        <f t="shared" si="40"/>
        <v>10</v>
      </c>
      <c r="L166" s="103">
        <f t="shared" si="40"/>
        <v>10</v>
      </c>
      <c r="M166" s="103">
        <f t="shared" si="40"/>
        <v>13</v>
      </c>
      <c r="N166" s="103">
        <f t="shared" si="40"/>
        <v>12</v>
      </c>
      <c r="O166" s="103">
        <f t="shared" si="40"/>
        <v>9</v>
      </c>
      <c r="P166" s="103">
        <f t="shared" si="40"/>
        <v>8</v>
      </c>
      <c r="Q166" s="103">
        <f t="shared" si="40"/>
        <v>8</v>
      </c>
      <c r="R166" s="103">
        <f t="shared" si="40"/>
        <v>6</v>
      </c>
      <c r="S166" s="103">
        <f t="shared" si="40"/>
        <v>0</v>
      </c>
      <c r="T166" s="103">
        <f t="shared" si="40"/>
        <v>12</v>
      </c>
      <c r="U166" s="103">
        <f t="shared" si="40"/>
        <v>15</v>
      </c>
      <c r="V166" s="103">
        <f t="shared" si="40"/>
        <v>11</v>
      </c>
      <c r="W166" s="103">
        <f t="shared" si="40"/>
        <v>10</v>
      </c>
      <c r="X166" s="103">
        <f t="shared" si="40"/>
        <v>15</v>
      </c>
      <c r="Y166" s="103">
        <f t="shared" si="40"/>
        <v>15</v>
      </c>
      <c r="Z166" s="103">
        <f t="shared" si="40"/>
        <v>15</v>
      </c>
      <c r="AA166" s="103">
        <f t="shared" si="40"/>
        <v>15</v>
      </c>
      <c r="AB166" s="103">
        <f t="shared" si="40"/>
        <v>16</v>
      </c>
      <c r="AC166" s="103">
        <f t="shared" si="40"/>
        <v>16</v>
      </c>
      <c r="AD166" s="103">
        <f t="shared" si="40"/>
        <v>14</v>
      </c>
      <c r="AE166" s="103">
        <f t="shared" si="40"/>
        <v>16</v>
      </c>
      <c r="AF166" s="103">
        <f t="shared" si="40"/>
        <v>17</v>
      </c>
      <c r="AG166" s="103">
        <f t="shared" si="40"/>
        <v>16</v>
      </c>
      <c r="AH166" s="103">
        <f t="shared" si="40"/>
        <v>16</v>
      </c>
      <c r="AI166" s="103">
        <f t="shared" si="40"/>
        <v>15</v>
      </c>
      <c r="AJ166" s="103">
        <f t="shared" si="40"/>
        <v>15</v>
      </c>
      <c r="AK166" s="103">
        <f t="shared" si="40"/>
        <v>0</v>
      </c>
      <c r="AL166" s="156">
        <f>AL17+AL25+AL33+AL41+AL49+AL57+AL65+AL73+AL81+AL163+AL139+AL131+AL123+AL115+AL107+AL97+AL89+AL155+AL147</f>
        <v>361</v>
      </c>
    </row>
    <row r="167" spans="1:58" ht="16.5" customHeight="1">
      <c r="A167" s="104"/>
      <c r="C167" s="105"/>
      <c r="D167" s="106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7"/>
      <c r="AM167" s="109"/>
    </row>
    <row r="168" spans="1:58" ht="21" customHeight="1">
      <c r="A168" s="298"/>
      <c r="B168" s="299"/>
      <c r="C168" s="111"/>
      <c r="D168" s="110"/>
      <c r="E168" s="111"/>
      <c r="F168" s="112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4"/>
      <c r="AO168" s="112"/>
      <c r="AP168" s="116"/>
      <c r="AQ168" s="116"/>
      <c r="AR168" s="116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</row>
    <row r="169" spans="1:58" ht="12" customHeight="1">
      <c r="A169" s="299"/>
      <c r="B169" s="299"/>
      <c r="C169" s="117"/>
      <c r="D169" s="118"/>
      <c r="E169" s="112"/>
      <c r="F169" s="112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O169" s="112"/>
      <c r="AP169" s="116"/>
      <c r="AQ169" s="116"/>
      <c r="AR169" s="116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</row>
    <row r="170" spans="1:58" ht="12" customHeight="1">
      <c r="A170" s="299"/>
      <c r="B170" s="299"/>
      <c r="C170" s="117"/>
      <c r="D170" s="118"/>
      <c r="E170" s="117"/>
      <c r="F170" s="112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O170" s="112"/>
      <c r="AP170" s="116"/>
      <c r="AQ170" s="116"/>
      <c r="AR170" s="116"/>
      <c r="AS170" s="112"/>
      <c r="AT170" s="112"/>
      <c r="AU170" s="112"/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  <c r="BF170" s="112"/>
    </row>
    <row r="171" spans="1:58" ht="12" customHeight="1">
      <c r="A171" s="299"/>
      <c r="B171" s="299"/>
      <c r="C171" s="116"/>
      <c r="D171" s="120"/>
      <c r="E171" s="121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P171" s="116"/>
      <c r="AQ171" s="116"/>
      <c r="AR171" s="116"/>
    </row>
    <row r="172" spans="1:58" ht="12" customHeight="1">
      <c r="A172" s="299"/>
      <c r="B172" s="299"/>
      <c r="C172" s="116"/>
      <c r="D172" s="120"/>
      <c r="E172" s="121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P172" s="116"/>
      <c r="AQ172" s="116"/>
      <c r="AR172" s="116"/>
    </row>
    <row r="173" spans="1:58" ht="12" customHeight="1">
      <c r="A173" s="299"/>
      <c r="B173" s="299"/>
      <c r="C173" s="121"/>
      <c r="D173" s="120"/>
      <c r="E173" s="121"/>
      <c r="F173" s="116"/>
      <c r="O173" s="203"/>
      <c r="AP173" s="116"/>
      <c r="AQ173" s="116"/>
      <c r="AR173" s="116"/>
    </row>
    <row r="174" spans="1:58" ht="12" customHeight="1">
      <c r="A174" s="110"/>
      <c r="B174" s="110"/>
      <c r="C174" s="121"/>
      <c r="D174" s="120"/>
      <c r="E174" s="121"/>
      <c r="F174" s="116"/>
      <c r="O174" s="203"/>
      <c r="AP174" s="116"/>
      <c r="AQ174" s="116"/>
      <c r="AR174" s="116"/>
    </row>
    <row r="175" spans="1:58" ht="13.5" customHeight="1">
      <c r="A175" s="110"/>
      <c r="B175" s="110"/>
      <c r="C175" s="121"/>
      <c r="D175" s="120"/>
      <c r="E175" s="121"/>
      <c r="F175" s="116"/>
      <c r="O175" s="203"/>
      <c r="AP175" s="116"/>
      <c r="AQ175" s="116"/>
      <c r="AR175" s="116"/>
    </row>
    <row r="176" spans="1:58" ht="12.75" customHeight="1">
      <c r="A176" s="110"/>
      <c r="B176" s="110"/>
      <c r="C176" s="121"/>
      <c r="D176" s="120"/>
      <c r="E176" s="121"/>
      <c r="F176" s="116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P176" s="116"/>
      <c r="AQ176" s="116"/>
      <c r="AR176" s="116"/>
    </row>
    <row r="177" spans="1:44" ht="12.75" customHeight="1">
      <c r="A177" s="110"/>
      <c r="B177" s="110"/>
      <c r="C177" s="121"/>
      <c r="D177" s="120"/>
      <c r="E177" s="121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P177" s="116"/>
      <c r="AQ177" s="116"/>
      <c r="AR177" s="116"/>
    </row>
    <row r="178" spans="1:44" ht="13.5" customHeight="1">
      <c r="B178" s="120"/>
      <c r="C178" s="121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P178" s="116"/>
      <c r="AQ178" s="116"/>
      <c r="AR178" s="116"/>
    </row>
    <row r="179" spans="1:44" ht="13.5" customHeight="1">
      <c r="B179" s="120"/>
      <c r="C179" s="121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23"/>
      <c r="AP179" s="116"/>
      <c r="AQ179" s="116"/>
      <c r="AR179" s="116"/>
    </row>
    <row r="180" spans="1:44" ht="12.75" customHeight="1">
      <c r="B180" s="120"/>
      <c r="C180" s="121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24"/>
      <c r="AM180" s="126"/>
      <c r="AN180" s="126"/>
      <c r="AP180" s="122"/>
      <c r="AQ180" s="122"/>
      <c r="AR180" s="122"/>
    </row>
    <row r="181" spans="1:44" ht="12.75" customHeight="1">
      <c r="B181" s="120"/>
      <c r="C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27"/>
      <c r="AP181" s="116"/>
      <c r="AQ181" s="116"/>
      <c r="AR181" s="116"/>
    </row>
    <row r="182" spans="1:44" ht="15.75" customHeight="1">
      <c r="C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28"/>
    </row>
    <row r="183" spans="1:44" ht="15.75" customHeight="1">
      <c r="C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28"/>
    </row>
    <row r="184" spans="1:44" ht="15.75" customHeight="1">
      <c r="C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28"/>
    </row>
    <row r="185" spans="1:44" ht="15.75" customHeight="1">
      <c r="C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28"/>
    </row>
    <row r="186" spans="1:44" ht="15.75" customHeight="1">
      <c r="C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28"/>
    </row>
    <row r="187" spans="1:44" ht="15.75" customHeight="1">
      <c r="C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28"/>
    </row>
    <row r="188" spans="1:44" ht="15.75" customHeight="1">
      <c r="C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28"/>
    </row>
    <row r="189" spans="1:44" ht="15.75" customHeight="1">
      <c r="C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28"/>
    </row>
    <row r="190" spans="1:44" ht="15.75" customHeight="1">
      <c r="C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28"/>
    </row>
    <row r="191" spans="1:44" ht="15.75" customHeight="1">
      <c r="C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28"/>
    </row>
    <row r="192" spans="1:44" ht="15.75" customHeight="1">
      <c r="C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28"/>
    </row>
    <row r="193" spans="3:38" ht="15.75" customHeight="1">
      <c r="C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28"/>
    </row>
    <row r="194" spans="3:38" ht="15.75" customHeight="1">
      <c r="C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28"/>
    </row>
    <row r="195" spans="3:38" ht="15.75" customHeight="1">
      <c r="C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28"/>
    </row>
    <row r="196" spans="3:38" ht="15.75" customHeight="1">
      <c r="C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28"/>
    </row>
    <row r="197" spans="3:38" ht="15.75" customHeight="1">
      <c r="C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28"/>
    </row>
    <row r="198" spans="3:38" ht="15.75" customHeight="1">
      <c r="C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28"/>
    </row>
    <row r="199" spans="3:38" ht="15.75" customHeight="1">
      <c r="C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28"/>
    </row>
    <row r="200" spans="3:38" ht="15.75" customHeight="1">
      <c r="C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28"/>
    </row>
    <row r="201" spans="3:38" ht="15.75" customHeight="1">
      <c r="C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28"/>
    </row>
    <row r="202" spans="3:38" ht="15.75" customHeight="1">
      <c r="C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28"/>
    </row>
    <row r="203" spans="3:38" ht="15.75" customHeight="1">
      <c r="C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28"/>
    </row>
    <row r="204" spans="3:38" ht="15.75" customHeight="1">
      <c r="C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28"/>
    </row>
    <row r="205" spans="3:38" ht="15.75" customHeight="1">
      <c r="C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28"/>
    </row>
    <row r="206" spans="3:38" ht="15.75" customHeight="1">
      <c r="C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28"/>
    </row>
    <row r="207" spans="3:38" ht="15.75" customHeight="1">
      <c r="C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28"/>
    </row>
    <row r="208" spans="3:38" ht="15.75" customHeight="1">
      <c r="C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28"/>
    </row>
    <row r="209" spans="3:38" ht="15.75" customHeight="1">
      <c r="C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28"/>
    </row>
    <row r="210" spans="3:38" ht="15.75" customHeight="1">
      <c r="C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28"/>
    </row>
    <row r="211" spans="3:38" ht="15.75" customHeight="1">
      <c r="C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28"/>
    </row>
    <row r="212" spans="3:38" ht="15.75" customHeight="1">
      <c r="C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28"/>
    </row>
    <row r="213" spans="3:38" ht="15.75" customHeight="1">
      <c r="C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28"/>
    </row>
    <row r="214" spans="3:38" ht="15.75" customHeight="1">
      <c r="C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28"/>
    </row>
    <row r="215" spans="3:38" ht="15.75" customHeight="1">
      <c r="C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28"/>
    </row>
    <row r="216" spans="3:38" ht="15.75" customHeight="1">
      <c r="C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28"/>
    </row>
    <row r="217" spans="3:38" ht="15.75" customHeight="1">
      <c r="C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28"/>
    </row>
    <row r="218" spans="3:38" ht="15.75" customHeight="1">
      <c r="C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28"/>
    </row>
    <row r="219" spans="3:38" ht="15.75" customHeight="1">
      <c r="C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28"/>
    </row>
    <row r="220" spans="3:38" ht="15.75" customHeight="1">
      <c r="C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28"/>
    </row>
    <row r="221" spans="3:38" ht="15.75" customHeight="1">
      <c r="C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28"/>
    </row>
    <row r="222" spans="3:38" ht="15.75" customHeight="1">
      <c r="C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28"/>
    </row>
    <row r="223" spans="3:38" ht="15.75" customHeight="1">
      <c r="C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28"/>
    </row>
    <row r="224" spans="3:38" ht="15.75" customHeight="1">
      <c r="C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28"/>
    </row>
    <row r="225" spans="3:38" ht="15.75" customHeight="1">
      <c r="C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28"/>
    </row>
    <row r="226" spans="3:38" ht="15.75" customHeight="1">
      <c r="C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28"/>
    </row>
    <row r="227" spans="3:38" ht="15.75" customHeight="1">
      <c r="C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28"/>
    </row>
    <row r="228" spans="3:38" ht="15.75" customHeight="1">
      <c r="C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28"/>
    </row>
    <row r="229" spans="3:38" ht="15.75" customHeight="1">
      <c r="C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28"/>
    </row>
    <row r="230" spans="3:38" ht="15.75" customHeight="1">
      <c r="C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28"/>
    </row>
    <row r="231" spans="3:38" ht="15.75" customHeight="1">
      <c r="C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28"/>
    </row>
    <row r="232" spans="3:38" ht="15.75" customHeight="1">
      <c r="C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28"/>
    </row>
    <row r="233" spans="3:38" ht="15.75" customHeight="1">
      <c r="C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28"/>
    </row>
    <row r="234" spans="3:38" ht="15.75" customHeight="1">
      <c r="C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28"/>
    </row>
    <row r="235" spans="3:38" ht="15.75" customHeight="1">
      <c r="C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28"/>
    </row>
    <row r="236" spans="3:38" ht="15.75" customHeight="1">
      <c r="C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28"/>
    </row>
    <row r="237" spans="3:38" ht="15.75" customHeight="1">
      <c r="C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28"/>
    </row>
    <row r="238" spans="3:38" ht="15.75" customHeight="1">
      <c r="C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28"/>
    </row>
    <row r="239" spans="3:38" ht="15.75" customHeight="1">
      <c r="C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28"/>
    </row>
    <row r="240" spans="3:38" ht="15.75" customHeight="1">
      <c r="C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28"/>
    </row>
    <row r="241" spans="3:38" ht="15.75" customHeight="1">
      <c r="C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28"/>
    </row>
    <row r="242" spans="3:38" ht="15.75" customHeight="1">
      <c r="C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28"/>
    </row>
    <row r="243" spans="3:38" ht="15.75" customHeight="1">
      <c r="C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28"/>
    </row>
    <row r="244" spans="3:38" ht="15.75" customHeight="1">
      <c r="C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28"/>
    </row>
    <row r="245" spans="3:38" ht="15.75" customHeight="1">
      <c r="C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28"/>
    </row>
    <row r="246" spans="3:38" ht="15.75" customHeight="1">
      <c r="C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28"/>
    </row>
    <row r="247" spans="3:38" ht="15.75" customHeight="1">
      <c r="C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28"/>
    </row>
    <row r="248" spans="3:38" ht="15.75" customHeight="1">
      <c r="C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28"/>
    </row>
    <row r="249" spans="3:38" ht="15.75" customHeight="1">
      <c r="C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28"/>
    </row>
    <row r="250" spans="3:38" ht="15.75" customHeight="1">
      <c r="C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28"/>
    </row>
    <row r="251" spans="3:38" ht="15.75" customHeight="1">
      <c r="C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28"/>
    </row>
    <row r="252" spans="3:38" ht="15.75" customHeight="1">
      <c r="C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28"/>
    </row>
    <row r="253" spans="3:38" ht="15.75" customHeight="1">
      <c r="C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28"/>
    </row>
    <row r="254" spans="3:38" ht="15.75" customHeight="1">
      <c r="C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28"/>
    </row>
    <row r="255" spans="3:38" ht="15.75" customHeight="1">
      <c r="C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28"/>
    </row>
    <row r="256" spans="3:38" ht="15.75" customHeight="1">
      <c r="C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28"/>
    </row>
    <row r="257" spans="3:38" ht="15.75" customHeight="1">
      <c r="C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28"/>
    </row>
    <row r="258" spans="3:38" ht="15.75" customHeight="1">
      <c r="C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28"/>
    </row>
    <row r="259" spans="3:38" ht="15.75" customHeight="1">
      <c r="C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  <c r="AJ259" s="116"/>
      <c r="AK259" s="116"/>
      <c r="AL259" s="128"/>
    </row>
    <row r="260" spans="3:38" ht="15.75" customHeight="1">
      <c r="C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128"/>
    </row>
    <row r="261" spans="3:38" ht="15.75" customHeight="1">
      <c r="C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28"/>
    </row>
    <row r="262" spans="3:38" ht="15.75" customHeight="1">
      <c r="C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128"/>
    </row>
    <row r="263" spans="3:38" ht="15.75" customHeight="1">
      <c r="C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128"/>
    </row>
    <row r="264" spans="3:38" ht="15.75" customHeight="1">
      <c r="C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  <c r="AH264" s="116"/>
      <c r="AI264" s="116"/>
      <c r="AJ264" s="116"/>
      <c r="AK264" s="116"/>
      <c r="AL264" s="128"/>
    </row>
    <row r="265" spans="3:38" ht="15.75" customHeight="1">
      <c r="C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  <c r="AH265" s="116"/>
      <c r="AI265" s="116"/>
      <c r="AJ265" s="116"/>
      <c r="AK265" s="116"/>
      <c r="AL265" s="128"/>
    </row>
    <row r="266" spans="3:38" ht="15.75" customHeight="1">
      <c r="C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G266" s="116"/>
      <c r="AH266" s="116"/>
      <c r="AI266" s="116"/>
      <c r="AJ266" s="116"/>
      <c r="AK266" s="116"/>
      <c r="AL266" s="128"/>
    </row>
    <row r="267" spans="3:38" ht="15.75" customHeight="1">
      <c r="C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  <c r="AH267" s="116"/>
      <c r="AI267" s="116"/>
      <c r="AJ267" s="116"/>
      <c r="AK267" s="116"/>
      <c r="AL267" s="128"/>
    </row>
    <row r="268" spans="3:38" ht="15.75" customHeight="1">
      <c r="C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G268" s="116"/>
      <c r="AH268" s="116"/>
      <c r="AI268" s="116"/>
      <c r="AJ268" s="116"/>
      <c r="AK268" s="116"/>
      <c r="AL268" s="128"/>
    </row>
    <row r="269" spans="3:38" ht="15.75" customHeight="1">
      <c r="C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28"/>
    </row>
    <row r="270" spans="3:38" ht="15.75" customHeight="1">
      <c r="C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  <c r="AH270" s="116"/>
      <c r="AI270" s="116"/>
      <c r="AJ270" s="116"/>
      <c r="AK270" s="116"/>
      <c r="AL270" s="128"/>
    </row>
    <row r="271" spans="3:38" ht="15.75" customHeight="1">
      <c r="C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28"/>
    </row>
    <row r="272" spans="3:38" ht="15.75" customHeight="1">
      <c r="C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  <c r="AJ272" s="116"/>
      <c r="AK272" s="116"/>
      <c r="AL272" s="128"/>
    </row>
    <row r="273" spans="3:38" ht="15.75" customHeight="1">
      <c r="C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  <c r="AH273" s="116"/>
      <c r="AI273" s="116"/>
      <c r="AJ273" s="116"/>
      <c r="AK273" s="116"/>
      <c r="AL273" s="128"/>
    </row>
    <row r="274" spans="3:38" ht="15.75" customHeight="1">
      <c r="C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  <c r="AJ274" s="116"/>
      <c r="AK274" s="116"/>
      <c r="AL274" s="128"/>
    </row>
    <row r="275" spans="3:38" ht="15.75" customHeight="1">
      <c r="C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  <c r="AJ275" s="116"/>
      <c r="AK275" s="116"/>
      <c r="AL275" s="128"/>
    </row>
    <row r="276" spans="3:38" ht="15.75" customHeight="1">
      <c r="C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  <c r="AI276" s="116"/>
      <c r="AJ276" s="116"/>
      <c r="AK276" s="116"/>
      <c r="AL276" s="128"/>
    </row>
    <row r="277" spans="3:38" ht="15.75" customHeight="1">
      <c r="C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28"/>
    </row>
    <row r="278" spans="3:38" ht="15.75" customHeight="1">
      <c r="C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  <c r="AI278" s="116"/>
      <c r="AJ278" s="116"/>
      <c r="AK278" s="116"/>
      <c r="AL278" s="128"/>
    </row>
    <row r="279" spans="3:38" ht="15.75" customHeight="1">
      <c r="C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28"/>
    </row>
    <row r="280" spans="3:38" ht="15.75" customHeight="1">
      <c r="C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  <c r="AJ280" s="116"/>
      <c r="AK280" s="116"/>
      <c r="AL280" s="128"/>
    </row>
    <row r="281" spans="3:38" ht="15.75" customHeight="1">
      <c r="C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  <c r="AJ281" s="116"/>
      <c r="AK281" s="116"/>
      <c r="AL281" s="128"/>
    </row>
    <row r="282" spans="3:38" ht="15.75" customHeight="1">
      <c r="C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  <c r="AJ282" s="116"/>
      <c r="AK282" s="116"/>
      <c r="AL282" s="128"/>
    </row>
    <row r="283" spans="3:38" ht="15.75" customHeight="1">
      <c r="C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  <c r="AJ283" s="116"/>
      <c r="AK283" s="116"/>
      <c r="AL283" s="128"/>
    </row>
    <row r="284" spans="3:38" ht="15.75" customHeight="1">
      <c r="C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  <c r="AJ284" s="116"/>
      <c r="AK284" s="116"/>
      <c r="AL284" s="128"/>
    </row>
    <row r="285" spans="3:38" ht="15.75" customHeight="1">
      <c r="C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  <c r="AJ285" s="116"/>
      <c r="AK285" s="116"/>
      <c r="AL285" s="128"/>
    </row>
    <row r="286" spans="3:38" ht="15.75" customHeight="1">
      <c r="C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  <c r="AJ286" s="116"/>
      <c r="AK286" s="116"/>
      <c r="AL286" s="128"/>
    </row>
    <row r="287" spans="3:38" ht="15.75" customHeight="1">
      <c r="C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  <c r="AJ287" s="116"/>
      <c r="AK287" s="116"/>
      <c r="AL287" s="128"/>
    </row>
    <row r="288" spans="3:38" ht="15.75" customHeight="1">
      <c r="C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  <c r="AJ288" s="116"/>
      <c r="AK288" s="116"/>
      <c r="AL288" s="128"/>
    </row>
    <row r="289" spans="3:38" ht="15.75" customHeight="1">
      <c r="C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  <c r="AJ289" s="116"/>
      <c r="AK289" s="116"/>
      <c r="AL289" s="128"/>
    </row>
    <row r="290" spans="3:38" ht="15.75" customHeight="1">
      <c r="C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  <c r="AI290" s="116"/>
      <c r="AJ290" s="116"/>
      <c r="AK290" s="116"/>
      <c r="AL290" s="128"/>
    </row>
    <row r="291" spans="3:38" ht="15.75" customHeight="1">
      <c r="C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  <c r="AJ291" s="116"/>
      <c r="AK291" s="116"/>
      <c r="AL291" s="128"/>
    </row>
    <row r="292" spans="3:38" ht="15.75" customHeight="1">
      <c r="C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  <c r="AJ292" s="116"/>
      <c r="AK292" s="116"/>
      <c r="AL292" s="128"/>
    </row>
    <row r="293" spans="3:38" ht="15.75" customHeight="1">
      <c r="C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G293" s="116"/>
      <c r="AH293" s="116"/>
      <c r="AI293" s="116"/>
      <c r="AJ293" s="116"/>
      <c r="AK293" s="116"/>
      <c r="AL293" s="128"/>
    </row>
    <row r="294" spans="3:38" ht="15.75" customHeight="1">
      <c r="C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  <c r="AI294" s="116"/>
      <c r="AJ294" s="116"/>
      <c r="AK294" s="116"/>
      <c r="AL294" s="128"/>
    </row>
    <row r="295" spans="3:38" ht="15.75" customHeight="1">
      <c r="C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  <c r="AH295" s="116"/>
      <c r="AI295" s="116"/>
      <c r="AJ295" s="116"/>
      <c r="AK295" s="116"/>
      <c r="AL295" s="128"/>
    </row>
    <row r="296" spans="3:38" ht="15.75" customHeight="1">
      <c r="C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  <c r="AI296" s="116"/>
      <c r="AJ296" s="116"/>
      <c r="AK296" s="116"/>
      <c r="AL296" s="128"/>
    </row>
    <row r="297" spans="3:38" ht="15.75" customHeight="1">
      <c r="C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  <c r="AH297" s="116"/>
      <c r="AI297" s="116"/>
      <c r="AJ297" s="116"/>
      <c r="AK297" s="116"/>
      <c r="AL297" s="128"/>
    </row>
    <row r="298" spans="3:38" ht="15.75" customHeight="1">
      <c r="C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  <c r="AJ298" s="116"/>
      <c r="AK298" s="116"/>
      <c r="AL298" s="128"/>
    </row>
    <row r="299" spans="3:38" ht="15.75" customHeight="1">
      <c r="C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G299" s="116"/>
      <c r="AH299" s="116"/>
      <c r="AI299" s="116"/>
      <c r="AJ299" s="116"/>
      <c r="AK299" s="116"/>
      <c r="AL299" s="128"/>
    </row>
    <row r="300" spans="3:38" ht="15.75" customHeight="1">
      <c r="C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G300" s="116"/>
      <c r="AH300" s="116"/>
      <c r="AI300" s="116"/>
      <c r="AJ300" s="116"/>
      <c r="AK300" s="116"/>
      <c r="AL300" s="128"/>
    </row>
    <row r="301" spans="3:38" ht="15.75" customHeight="1">
      <c r="C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  <c r="AB301" s="116"/>
      <c r="AC301" s="116"/>
      <c r="AD301" s="116"/>
      <c r="AE301" s="116"/>
      <c r="AF301" s="116"/>
      <c r="AG301" s="116"/>
      <c r="AH301" s="116"/>
      <c r="AI301" s="116"/>
      <c r="AJ301" s="116"/>
      <c r="AK301" s="116"/>
      <c r="AL301" s="128"/>
    </row>
    <row r="302" spans="3:38" ht="15.75" customHeight="1">
      <c r="C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  <c r="AB302" s="116"/>
      <c r="AC302" s="116"/>
      <c r="AD302" s="116"/>
      <c r="AE302" s="116"/>
      <c r="AF302" s="116"/>
      <c r="AG302" s="116"/>
      <c r="AH302" s="116"/>
      <c r="AI302" s="116"/>
      <c r="AJ302" s="116"/>
      <c r="AK302" s="116"/>
      <c r="AL302" s="128"/>
    </row>
    <row r="303" spans="3:38" ht="15.75" customHeight="1">
      <c r="C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  <c r="AB303" s="116"/>
      <c r="AC303" s="116"/>
      <c r="AD303" s="116"/>
      <c r="AE303" s="116"/>
      <c r="AF303" s="116"/>
      <c r="AG303" s="116"/>
      <c r="AH303" s="116"/>
      <c r="AI303" s="116"/>
      <c r="AJ303" s="116"/>
      <c r="AK303" s="116"/>
      <c r="AL303" s="128"/>
    </row>
    <row r="304" spans="3:38" ht="15.75" customHeight="1">
      <c r="C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116"/>
      <c r="AC304" s="116"/>
      <c r="AD304" s="116"/>
      <c r="AE304" s="116"/>
      <c r="AF304" s="116"/>
      <c r="AG304" s="116"/>
      <c r="AH304" s="116"/>
      <c r="AI304" s="116"/>
      <c r="AJ304" s="116"/>
      <c r="AK304" s="116"/>
      <c r="AL304" s="128"/>
    </row>
    <row r="305" spans="3:38" ht="15.75" customHeight="1">
      <c r="C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  <c r="AB305" s="116"/>
      <c r="AC305" s="116"/>
      <c r="AD305" s="116"/>
      <c r="AE305" s="116"/>
      <c r="AF305" s="116"/>
      <c r="AG305" s="116"/>
      <c r="AH305" s="116"/>
      <c r="AI305" s="116"/>
      <c r="AJ305" s="116"/>
      <c r="AK305" s="116"/>
      <c r="AL305" s="128"/>
    </row>
    <row r="306" spans="3:38" ht="15.75" customHeight="1">
      <c r="C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116"/>
      <c r="AC306" s="116"/>
      <c r="AD306" s="116"/>
      <c r="AE306" s="116"/>
      <c r="AF306" s="116"/>
      <c r="AG306" s="116"/>
      <c r="AH306" s="116"/>
      <c r="AI306" s="116"/>
      <c r="AJ306" s="116"/>
      <c r="AK306" s="116"/>
      <c r="AL306" s="128"/>
    </row>
    <row r="307" spans="3:38" ht="15.75" customHeight="1">
      <c r="C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  <c r="AB307" s="116"/>
      <c r="AC307" s="116"/>
      <c r="AD307" s="116"/>
      <c r="AE307" s="116"/>
      <c r="AF307" s="116"/>
      <c r="AG307" s="116"/>
      <c r="AH307" s="116"/>
      <c r="AI307" s="116"/>
      <c r="AJ307" s="116"/>
      <c r="AK307" s="116"/>
      <c r="AL307" s="128"/>
    </row>
    <row r="308" spans="3:38" ht="15.75" customHeight="1">
      <c r="C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116"/>
      <c r="AC308" s="116"/>
      <c r="AD308" s="116"/>
      <c r="AE308" s="116"/>
      <c r="AF308" s="116"/>
      <c r="AG308" s="116"/>
      <c r="AH308" s="116"/>
      <c r="AI308" s="116"/>
      <c r="AJ308" s="116"/>
      <c r="AK308" s="116"/>
      <c r="AL308" s="128"/>
    </row>
    <row r="309" spans="3:38" ht="15.75" customHeight="1">
      <c r="C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  <c r="AB309" s="116"/>
      <c r="AC309" s="116"/>
      <c r="AD309" s="116"/>
      <c r="AE309" s="116"/>
      <c r="AF309" s="116"/>
      <c r="AG309" s="116"/>
      <c r="AH309" s="116"/>
      <c r="AI309" s="116"/>
      <c r="AJ309" s="116"/>
      <c r="AK309" s="116"/>
      <c r="AL309" s="128"/>
    </row>
    <row r="310" spans="3:38" ht="15.75" customHeight="1">
      <c r="C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116"/>
      <c r="AC310" s="116"/>
      <c r="AD310" s="116"/>
      <c r="AE310" s="116"/>
      <c r="AF310" s="116"/>
      <c r="AG310" s="116"/>
      <c r="AH310" s="116"/>
      <c r="AI310" s="116"/>
      <c r="AJ310" s="116"/>
      <c r="AK310" s="116"/>
      <c r="AL310" s="128"/>
    </row>
    <row r="311" spans="3:38" ht="15.75" customHeight="1">
      <c r="C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  <c r="AB311" s="116"/>
      <c r="AC311" s="116"/>
      <c r="AD311" s="116"/>
      <c r="AE311" s="116"/>
      <c r="AF311" s="116"/>
      <c r="AG311" s="116"/>
      <c r="AH311" s="116"/>
      <c r="AI311" s="116"/>
      <c r="AJ311" s="116"/>
      <c r="AK311" s="116"/>
      <c r="AL311" s="128"/>
    </row>
    <row r="312" spans="3:38" ht="15.75" customHeight="1">
      <c r="C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  <c r="AB312" s="116"/>
      <c r="AC312" s="116"/>
      <c r="AD312" s="116"/>
      <c r="AE312" s="116"/>
      <c r="AF312" s="116"/>
      <c r="AG312" s="116"/>
      <c r="AH312" s="116"/>
      <c r="AI312" s="116"/>
      <c r="AJ312" s="116"/>
      <c r="AK312" s="116"/>
      <c r="AL312" s="128"/>
    </row>
    <row r="313" spans="3:38" ht="15.75" customHeight="1">
      <c r="C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  <c r="AB313" s="116"/>
      <c r="AC313" s="116"/>
      <c r="AD313" s="116"/>
      <c r="AE313" s="116"/>
      <c r="AF313" s="116"/>
      <c r="AG313" s="116"/>
      <c r="AH313" s="116"/>
      <c r="AI313" s="116"/>
      <c r="AJ313" s="116"/>
      <c r="AK313" s="116"/>
      <c r="AL313" s="128"/>
    </row>
    <row r="314" spans="3:38" ht="15.75" customHeight="1">
      <c r="C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  <c r="AB314" s="116"/>
      <c r="AC314" s="116"/>
      <c r="AD314" s="116"/>
      <c r="AE314" s="116"/>
      <c r="AF314" s="116"/>
      <c r="AG314" s="116"/>
      <c r="AH314" s="116"/>
      <c r="AI314" s="116"/>
      <c r="AJ314" s="116"/>
      <c r="AK314" s="116"/>
      <c r="AL314" s="128"/>
    </row>
    <row r="315" spans="3:38" ht="15.75" customHeight="1">
      <c r="C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  <c r="AB315" s="116"/>
      <c r="AC315" s="116"/>
      <c r="AD315" s="116"/>
      <c r="AE315" s="116"/>
      <c r="AF315" s="116"/>
      <c r="AG315" s="116"/>
      <c r="AH315" s="116"/>
      <c r="AI315" s="116"/>
      <c r="AJ315" s="116"/>
      <c r="AK315" s="116"/>
      <c r="AL315" s="128"/>
    </row>
    <row r="316" spans="3:38" ht="15.75" customHeight="1">
      <c r="C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  <c r="AB316" s="116"/>
      <c r="AC316" s="116"/>
      <c r="AD316" s="116"/>
      <c r="AE316" s="116"/>
      <c r="AF316" s="116"/>
      <c r="AG316" s="116"/>
      <c r="AH316" s="116"/>
      <c r="AI316" s="116"/>
      <c r="AJ316" s="116"/>
      <c r="AK316" s="116"/>
      <c r="AL316" s="128"/>
    </row>
    <row r="317" spans="3:38" ht="15.75" customHeight="1">
      <c r="C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  <c r="AA317" s="116"/>
      <c r="AB317" s="116"/>
      <c r="AC317" s="116"/>
      <c r="AD317" s="116"/>
      <c r="AE317" s="116"/>
      <c r="AF317" s="116"/>
      <c r="AG317" s="116"/>
      <c r="AH317" s="116"/>
      <c r="AI317" s="116"/>
      <c r="AJ317" s="116"/>
      <c r="AK317" s="116"/>
      <c r="AL317" s="128"/>
    </row>
    <row r="318" spans="3:38" ht="15.75" customHeight="1">
      <c r="C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  <c r="AA318" s="116"/>
      <c r="AB318" s="116"/>
      <c r="AC318" s="116"/>
      <c r="AD318" s="116"/>
      <c r="AE318" s="116"/>
      <c r="AF318" s="116"/>
      <c r="AG318" s="116"/>
      <c r="AH318" s="116"/>
      <c r="AI318" s="116"/>
      <c r="AJ318" s="116"/>
      <c r="AK318" s="116"/>
      <c r="AL318" s="128"/>
    </row>
    <row r="319" spans="3:38" ht="15.75" customHeight="1">
      <c r="C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  <c r="AA319" s="116"/>
      <c r="AB319" s="116"/>
      <c r="AC319" s="116"/>
      <c r="AD319" s="116"/>
      <c r="AE319" s="116"/>
      <c r="AF319" s="116"/>
      <c r="AG319" s="116"/>
      <c r="AH319" s="116"/>
      <c r="AI319" s="116"/>
      <c r="AJ319" s="116"/>
      <c r="AK319" s="116"/>
      <c r="AL319" s="128"/>
    </row>
    <row r="320" spans="3:38" ht="15.75" customHeight="1">
      <c r="C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  <c r="AA320" s="116"/>
      <c r="AB320" s="116"/>
      <c r="AC320" s="116"/>
      <c r="AD320" s="116"/>
      <c r="AE320" s="116"/>
      <c r="AF320" s="116"/>
      <c r="AG320" s="116"/>
      <c r="AH320" s="116"/>
      <c r="AI320" s="116"/>
      <c r="AJ320" s="116"/>
      <c r="AK320" s="116"/>
      <c r="AL320" s="128"/>
    </row>
    <row r="321" spans="3:38" ht="15.75" customHeight="1">
      <c r="C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  <c r="AA321" s="116"/>
      <c r="AB321" s="116"/>
      <c r="AC321" s="116"/>
      <c r="AD321" s="116"/>
      <c r="AE321" s="116"/>
      <c r="AF321" s="116"/>
      <c r="AG321" s="116"/>
      <c r="AH321" s="116"/>
      <c r="AI321" s="116"/>
      <c r="AJ321" s="116"/>
      <c r="AK321" s="116"/>
      <c r="AL321" s="128"/>
    </row>
    <row r="322" spans="3:38" ht="15.75" customHeight="1">
      <c r="C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  <c r="AA322" s="116"/>
      <c r="AB322" s="116"/>
      <c r="AC322" s="116"/>
      <c r="AD322" s="116"/>
      <c r="AE322" s="116"/>
      <c r="AF322" s="116"/>
      <c r="AG322" s="116"/>
      <c r="AH322" s="116"/>
      <c r="AI322" s="116"/>
      <c r="AJ322" s="116"/>
      <c r="AK322" s="116"/>
      <c r="AL322" s="128"/>
    </row>
    <row r="323" spans="3:38" ht="15.75" customHeight="1">
      <c r="C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  <c r="AA323" s="116"/>
      <c r="AB323" s="116"/>
      <c r="AC323" s="116"/>
      <c r="AD323" s="116"/>
      <c r="AE323" s="116"/>
      <c r="AF323" s="116"/>
      <c r="AG323" s="116"/>
      <c r="AH323" s="116"/>
      <c r="AI323" s="116"/>
      <c r="AJ323" s="116"/>
      <c r="AK323" s="116"/>
      <c r="AL323" s="128"/>
    </row>
    <row r="324" spans="3:38" ht="15.75" customHeight="1">
      <c r="C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  <c r="AA324" s="116"/>
      <c r="AB324" s="116"/>
      <c r="AC324" s="116"/>
      <c r="AD324" s="116"/>
      <c r="AE324" s="116"/>
      <c r="AF324" s="116"/>
      <c r="AG324" s="116"/>
      <c r="AH324" s="116"/>
      <c r="AI324" s="116"/>
      <c r="AJ324" s="116"/>
      <c r="AK324" s="116"/>
      <c r="AL324" s="128"/>
    </row>
    <row r="325" spans="3:38" ht="15.75" customHeight="1">
      <c r="C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  <c r="AB325" s="116"/>
      <c r="AC325" s="116"/>
      <c r="AD325" s="116"/>
      <c r="AE325" s="116"/>
      <c r="AF325" s="116"/>
      <c r="AG325" s="116"/>
      <c r="AH325" s="116"/>
      <c r="AI325" s="116"/>
      <c r="AJ325" s="116"/>
      <c r="AK325" s="116"/>
      <c r="AL325" s="128"/>
    </row>
    <row r="326" spans="3:38" ht="15.75" customHeight="1">
      <c r="C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  <c r="AA326" s="116"/>
      <c r="AB326" s="116"/>
      <c r="AC326" s="116"/>
      <c r="AD326" s="116"/>
      <c r="AE326" s="116"/>
      <c r="AF326" s="116"/>
      <c r="AG326" s="116"/>
      <c r="AH326" s="116"/>
      <c r="AI326" s="116"/>
      <c r="AJ326" s="116"/>
      <c r="AK326" s="116"/>
      <c r="AL326" s="128"/>
    </row>
    <row r="327" spans="3:38" ht="15.75" customHeight="1">
      <c r="C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  <c r="AA327" s="116"/>
      <c r="AB327" s="116"/>
      <c r="AC327" s="116"/>
      <c r="AD327" s="116"/>
      <c r="AE327" s="116"/>
      <c r="AF327" s="116"/>
      <c r="AG327" s="116"/>
      <c r="AH327" s="116"/>
      <c r="AI327" s="116"/>
      <c r="AJ327" s="116"/>
      <c r="AK327" s="116"/>
      <c r="AL327" s="128"/>
    </row>
    <row r="328" spans="3:38" ht="15.75" customHeight="1">
      <c r="C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  <c r="AB328" s="116"/>
      <c r="AC328" s="116"/>
      <c r="AD328" s="116"/>
      <c r="AE328" s="116"/>
      <c r="AF328" s="116"/>
      <c r="AG328" s="116"/>
      <c r="AH328" s="116"/>
      <c r="AI328" s="116"/>
      <c r="AJ328" s="116"/>
      <c r="AK328" s="116"/>
      <c r="AL328" s="128"/>
    </row>
    <row r="329" spans="3:38" ht="15.75" customHeight="1">
      <c r="C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  <c r="AA329" s="116"/>
      <c r="AB329" s="116"/>
      <c r="AC329" s="116"/>
      <c r="AD329" s="116"/>
      <c r="AE329" s="116"/>
      <c r="AF329" s="116"/>
      <c r="AG329" s="116"/>
      <c r="AH329" s="116"/>
      <c r="AI329" s="116"/>
      <c r="AJ329" s="116"/>
      <c r="AK329" s="116"/>
      <c r="AL329" s="128"/>
    </row>
    <row r="330" spans="3:38" ht="15.75" customHeight="1">
      <c r="C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  <c r="AA330" s="116"/>
      <c r="AB330" s="116"/>
      <c r="AC330" s="116"/>
      <c r="AD330" s="116"/>
      <c r="AE330" s="116"/>
      <c r="AF330" s="116"/>
      <c r="AG330" s="116"/>
      <c r="AH330" s="116"/>
      <c r="AI330" s="116"/>
      <c r="AJ330" s="116"/>
      <c r="AK330" s="116"/>
      <c r="AL330" s="128"/>
    </row>
    <row r="331" spans="3:38" ht="15.75" customHeight="1">
      <c r="C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  <c r="AA331" s="116"/>
      <c r="AB331" s="116"/>
      <c r="AC331" s="116"/>
      <c r="AD331" s="116"/>
      <c r="AE331" s="116"/>
      <c r="AF331" s="116"/>
      <c r="AG331" s="116"/>
      <c r="AH331" s="116"/>
      <c r="AI331" s="116"/>
      <c r="AJ331" s="116"/>
      <c r="AK331" s="116"/>
      <c r="AL331" s="128"/>
    </row>
    <row r="332" spans="3:38" ht="15.75" customHeight="1">
      <c r="C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  <c r="AB332" s="116"/>
      <c r="AC332" s="116"/>
      <c r="AD332" s="116"/>
      <c r="AE332" s="116"/>
      <c r="AF332" s="116"/>
      <c r="AG332" s="116"/>
      <c r="AH332" s="116"/>
      <c r="AI332" s="116"/>
      <c r="AJ332" s="116"/>
      <c r="AK332" s="116"/>
      <c r="AL332" s="128"/>
    </row>
    <row r="333" spans="3:38" ht="15.75" customHeight="1">
      <c r="C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  <c r="AA333" s="116"/>
      <c r="AB333" s="116"/>
      <c r="AC333" s="116"/>
      <c r="AD333" s="116"/>
      <c r="AE333" s="116"/>
      <c r="AF333" s="116"/>
      <c r="AG333" s="116"/>
      <c r="AH333" s="116"/>
      <c r="AI333" s="116"/>
      <c r="AJ333" s="116"/>
      <c r="AK333" s="116"/>
      <c r="AL333" s="128"/>
    </row>
    <row r="334" spans="3:38" ht="15.75" customHeight="1">
      <c r="C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  <c r="AB334" s="116"/>
      <c r="AC334" s="116"/>
      <c r="AD334" s="116"/>
      <c r="AE334" s="116"/>
      <c r="AF334" s="116"/>
      <c r="AG334" s="116"/>
      <c r="AH334" s="116"/>
      <c r="AI334" s="116"/>
      <c r="AJ334" s="116"/>
      <c r="AK334" s="116"/>
      <c r="AL334" s="128"/>
    </row>
    <row r="335" spans="3:38" ht="15.75" customHeight="1">
      <c r="C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  <c r="AA335" s="116"/>
      <c r="AB335" s="116"/>
      <c r="AC335" s="116"/>
      <c r="AD335" s="116"/>
      <c r="AE335" s="116"/>
      <c r="AF335" s="116"/>
      <c r="AG335" s="116"/>
      <c r="AH335" s="116"/>
      <c r="AI335" s="116"/>
      <c r="AJ335" s="116"/>
      <c r="AK335" s="116"/>
      <c r="AL335" s="128"/>
    </row>
    <row r="336" spans="3:38" ht="15.75" customHeight="1">
      <c r="C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  <c r="AA336" s="116"/>
      <c r="AB336" s="116"/>
      <c r="AC336" s="116"/>
      <c r="AD336" s="116"/>
      <c r="AE336" s="116"/>
      <c r="AF336" s="116"/>
      <c r="AG336" s="116"/>
      <c r="AH336" s="116"/>
      <c r="AI336" s="116"/>
      <c r="AJ336" s="116"/>
      <c r="AK336" s="116"/>
      <c r="AL336" s="128"/>
    </row>
    <row r="337" spans="3:38" ht="15.75" customHeight="1">
      <c r="C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  <c r="AA337" s="116"/>
      <c r="AB337" s="116"/>
      <c r="AC337" s="116"/>
      <c r="AD337" s="116"/>
      <c r="AE337" s="116"/>
      <c r="AF337" s="116"/>
      <c r="AG337" s="116"/>
      <c r="AH337" s="116"/>
      <c r="AI337" s="116"/>
      <c r="AJ337" s="116"/>
      <c r="AK337" s="116"/>
      <c r="AL337" s="128"/>
    </row>
    <row r="338" spans="3:38" ht="15.75" customHeight="1">
      <c r="C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  <c r="AA338" s="116"/>
      <c r="AB338" s="116"/>
      <c r="AC338" s="116"/>
      <c r="AD338" s="116"/>
      <c r="AE338" s="116"/>
      <c r="AF338" s="116"/>
      <c r="AG338" s="116"/>
      <c r="AH338" s="116"/>
      <c r="AI338" s="116"/>
      <c r="AJ338" s="116"/>
      <c r="AK338" s="116"/>
      <c r="AL338" s="128"/>
    </row>
    <row r="339" spans="3:38" ht="15.75" customHeight="1">
      <c r="C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  <c r="AA339" s="116"/>
      <c r="AB339" s="116"/>
      <c r="AC339" s="116"/>
      <c r="AD339" s="116"/>
      <c r="AE339" s="116"/>
      <c r="AF339" s="116"/>
      <c r="AG339" s="116"/>
      <c r="AH339" s="116"/>
      <c r="AI339" s="116"/>
      <c r="AJ339" s="116"/>
      <c r="AK339" s="116"/>
      <c r="AL339" s="128"/>
    </row>
    <row r="340" spans="3:38" ht="15.75" customHeight="1">
      <c r="C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  <c r="AA340" s="116"/>
      <c r="AB340" s="116"/>
      <c r="AC340" s="116"/>
      <c r="AD340" s="116"/>
      <c r="AE340" s="116"/>
      <c r="AF340" s="116"/>
      <c r="AG340" s="116"/>
      <c r="AH340" s="116"/>
      <c r="AI340" s="116"/>
      <c r="AJ340" s="116"/>
      <c r="AK340" s="116"/>
      <c r="AL340" s="128"/>
    </row>
    <row r="341" spans="3:38" ht="15.75" customHeight="1">
      <c r="C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  <c r="AA341" s="116"/>
      <c r="AB341" s="116"/>
      <c r="AC341" s="116"/>
      <c r="AD341" s="116"/>
      <c r="AE341" s="116"/>
      <c r="AF341" s="116"/>
      <c r="AG341" s="116"/>
      <c r="AH341" s="116"/>
      <c r="AI341" s="116"/>
      <c r="AJ341" s="116"/>
      <c r="AK341" s="116"/>
      <c r="AL341" s="128"/>
    </row>
    <row r="342" spans="3:38" ht="15.75" customHeight="1">
      <c r="C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  <c r="AA342" s="116"/>
      <c r="AB342" s="116"/>
      <c r="AC342" s="116"/>
      <c r="AD342" s="116"/>
      <c r="AE342" s="116"/>
      <c r="AF342" s="116"/>
      <c r="AG342" s="116"/>
      <c r="AH342" s="116"/>
      <c r="AI342" s="116"/>
      <c r="AJ342" s="116"/>
      <c r="AK342" s="116"/>
      <c r="AL342" s="128"/>
    </row>
    <row r="343" spans="3:38" ht="15.75" customHeight="1">
      <c r="C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  <c r="AB343" s="116"/>
      <c r="AC343" s="116"/>
      <c r="AD343" s="116"/>
      <c r="AE343" s="116"/>
      <c r="AF343" s="116"/>
      <c r="AG343" s="116"/>
      <c r="AH343" s="116"/>
      <c r="AI343" s="116"/>
      <c r="AJ343" s="116"/>
      <c r="AK343" s="116"/>
      <c r="AL343" s="128"/>
    </row>
    <row r="344" spans="3:38" ht="15.75" customHeight="1">
      <c r="C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  <c r="AA344" s="116"/>
      <c r="AB344" s="116"/>
      <c r="AC344" s="116"/>
      <c r="AD344" s="116"/>
      <c r="AE344" s="116"/>
      <c r="AF344" s="116"/>
      <c r="AG344" s="116"/>
      <c r="AH344" s="116"/>
      <c r="AI344" s="116"/>
      <c r="AJ344" s="116"/>
      <c r="AK344" s="116"/>
      <c r="AL344" s="128"/>
    </row>
    <row r="345" spans="3:38" ht="15.75" customHeight="1">
      <c r="C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  <c r="AA345" s="116"/>
      <c r="AB345" s="116"/>
      <c r="AC345" s="116"/>
      <c r="AD345" s="116"/>
      <c r="AE345" s="116"/>
      <c r="AF345" s="116"/>
      <c r="AG345" s="116"/>
      <c r="AH345" s="116"/>
      <c r="AI345" s="116"/>
      <c r="AJ345" s="116"/>
      <c r="AK345" s="116"/>
      <c r="AL345" s="128"/>
    </row>
    <row r="346" spans="3:38" ht="15.75" customHeight="1">
      <c r="C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  <c r="AA346" s="116"/>
      <c r="AB346" s="116"/>
      <c r="AC346" s="116"/>
      <c r="AD346" s="116"/>
      <c r="AE346" s="116"/>
      <c r="AF346" s="116"/>
      <c r="AG346" s="116"/>
      <c r="AH346" s="116"/>
      <c r="AI346" s="116"/>
      <c r="AJ346" s="116"/>
      <c r="AK346" s="116"/>
      <c r="AL346" s="128"/>
    </row>
    <row r="347" spans="3:38" ht="15.75" customHeight="1">
      <c r="C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  <c r="AA347" s="116"/>
      <c r="AB347" s="116"/>
      <c r="AC347" s="116"/>
      <c r="AD347" s="116"/>
      <c r="AE347" s="116"/>
      <c r="AF347" s="116"/>
      <c r="AG347" s="116"/>
      <c r="AH347" s="116"/>
      <c r="AI347" s="116"/>
      <c r="AJ347" s="116"/>
      <c r="AK347" s="116"/>
      <c r="AL347" s="128"/>
    </row>
    <row r="348" spans="3:38" ht="15.75" customHeight="1">
      <c r="C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  <c r="AA348" s="116"/>
      <c r="AB348" s="116"/>
      <c r="AC348" s="116"/>
      <c r="AD348" s="116"/>
      <c r="AE348" s="116"/>
      <c r="AF348" s="116"/>
      <c r="AG348" s="116"/>
      <c r="AH348" s="116"/>
      <c r="AI348" s="116"/>
      <c r="AJ348" s="116"/>
      <c r="AK348" s="116"/>
      <c r="AL348" s="128"/>
    </row>
    <row r="349" spans="3:38" ht="15.75" customHeight="1">
      <c r="C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  <c r="AA349" s="116"/>
      <c r="AB349" s="116"/>
      <c r="AC349" s="116"/>
      <c r="AD349" s="116"/>
      <c r="AE349" s="116"/>
      <c r="AF349" s="116"/>
      <c r="AG349" s="116"/>
      <c r="AH349" s="116"/>
      <c r="AI349" s="116"/>
      <c r="AJ349" s="116"/>
      <c r="AK349" s="116"/>
      <c r="AL349" s="128"/>
    </row>
    <row r="350" spans="3:38" ht="15.75" customHeight="1">
      <c r="C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  <c r="AA350" s="116"/>
      <c r="AB350" s="116"/>
      <c r="AC350" s="116"/>
      <c r="AD350" s="116"/>
      <c r="AE350" s="116"/>
      <c r="AF350" s="116"/>
      <c r="AG350" s="116"/>
      <c r="AH350" s="116"/>
      <c r="AI350" s="116"/>
      <c r="AJ350" s="116"/>
      <c r="AK350" s="116"/>
      <c r="AL350" s="128"/>
    </row>
    <row r="351" spans="3:38" ht="15.75" customHeight="1">
      <c r="C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  <c r="AA351" s="116"/>
      <c r="AB351" s="116"/>
      <c r="AC351" s="116"/>
      <c r="AD351" s="116"/>
      <c r="AE351" s="116"/>
      <c r="AF351" s="116"/>
      <c r="AG351" s="116"/>
      <c r="AH351" s="116"/>
      <c r="AI351" s="116"/>
      <c r="AJ351" s="116"/>
      <c r="AK351" s="116"/>
      <c r="AL351" s="128"/>
    </row>
    <row r="352" spans="3:38" ht="15.75" customHeight="1">
      <c r="C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  <c r="AB352" s="116"/>
      <c r="AC352" s="116"/>
      <c r="AD352" s="116"/>
      <c r="AE352" s="116"/>
      <c r="AF352" s="116"/>
      <c r="AG352" s="116"/>
      <c r="AH352" s="116"/>
      <c r="AI352" s="116"/>
      <c r="AJ352" s="116"/>
      <c r="AK352" s="116"/>
      <c r="AL352" s="128"/>
    </row>
    <row r="353" spans="3:38" ht="15.75" customHeight="1">
      <c r="C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  <c r="AA353" s="116"/>
      <c r="AB353" s="116"/>
      <c r="AC353" s="116"/>
      <c r="AD353" s="116"/>
      <c r="AE353" s="116"/>
      <c r="AF353" s="116"/>
      <c r="AG353" s="116"/>
      <c r="AH353" s="116"/>
      <c r="AI353" s="116"/>
      <c r="AJ353" s="116"/>
      <c r="AK353" s="116"/>
      <c r="AL353" s="128"/>
    </row>
    <row r="354" spans="3:38" ht="15.75" customHeight="1">
      <c r="C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  <c r="AA354" s="116"/>
      <c r="AB354" s="116"/>
      <c r="AC354" s="116"/>
      <c r="AD354" s="116"/>
      <c r="AE354" s="116"/>
      <c r="AF354" s="116"/>
      <c r="AG354" s="116"/>
      <c r="AH354" s="116"/>
      <c r="AI354" s="116"/>
      <c r="AJ354" s="116"/>
      <c r="AK354" s="116"/>
      <c r="AL354" s="128"/>
    </row>
    <row r="355" spans="3:38" ht="15.75" customHeight="1">
      <c r="C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  <c r="AA355" s="116"/>
      <c r="AB355" s="116"/>
      <c r="AC355" s="116"/>
      <c r="AD355" s="116"/>
      <c r="AE355" s="116"/>
      <c r="AF355" s="116"/>
      <c r="AG355" s="116"/>
      <c r="AH355" s="116"/>
      <c r="AI355" s="116"/>
      <c r="AJ355" s="116"/>
      <c r="AK355" s="116"/>
      <c r="AL355" s="128"/>
    </row>
    <row r="356" spans="3:38" ht="15.75" customHeight="1">
      <c r="C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  <c r="AA356" s="116"/>
      <c r="AB356" s="116"/>
      <c r="AC356" s="116"/>
      <c r="AD356" s="116"/>
      <c r="AE356" s="116"/>
      <c r="AF356" s="116"/>
      <c r="AG356" s="116"/>
      <c r="AH356" s="116"/>
      <c r="AI356" s="116"/>
      <c r="AJ356" s="116"/>
      <c r="AK356" s="116"/>
      <c r="AL356" s="128"/>
    </row>
    <row r="357" spans="3:38" ht="15.75" customHeight="1">
      <c r="C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  <c r="AA357" s="116"/>
      <c r="AB357" s="116"/>
      <c r="AC357" s="116"/>
      <c r="AD357" s="116"/>
      <c r="AE357" s="116"/>
      <c r="AF357" s="116"/>
      <c r="AG357" s="116"/>
      <c r="AH357" s="116"/>
      <c r="AI357" s="116"/>
      <c r="AJ357" s="116"/>
      <c r="AK357" s="116"/>
      <c r="AL357" s="128"/>
    </row>
    <row r="358" spans="3:38" ht="15.75" customHeight="1">
      <c r="C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  <c r="AA358" s="116"/>
      <c r="AB358" s="116"/>
      <c r="AC358" s="116"/>
      <c r="AD358" s="116"/>
      <c r="AE358" s="116"/>
      <c r="AF358" s="116"/>
      <c r="AG358" s="116"/>
      <c r="AH358" s="116"/>
      <c r="AI358" s="116"/>
      <c r="AJ358" s="116"/>
      <c r="AK358" s="116"/>
      <c r="AL358" s="128"/>
    </row>
    <row r="359" spans="3:38" ht="15.75" customHeight="1">
      <c r="C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  <c r="AA359" s="116"/>
      <c r="AB359" s="116"/>
      <c r="AC359" s="116"/>
      <c r="AD359" s="116"/>
      <c r="AE359" s="116"/>
      <c r="AF359" s="116"/>
      <c r="AG359" s="116"/>
      <c r="AH359" s="116"/>
      <c r="AI359" s="116"/>
      <c r="AJ359" s="116"/>
      <c r="AK359" s="116"/>
      <c r="AL359" s="128"/>
    </row>
    <row r="360" spans="3:38" ht="15.75" customHeight="1">
      <c r="C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  <c r="AA360" s="116"/>
      <c r="AB360" s="116"/>
      <c r="AC360" s="116"/>
      <c r="AD360" s="116"/>
      <c r="AE360" s="116"/>
      <c r="AF360" s="116"/>
      <c r="AG360" s="116"/>
      <c r="AH360" s="116"/>
      <c r="AI360" s="116"/>
      <c r="AJ360" s="116"/>
      <c r="AK360" s="116"/>
      <c r="AL360" s="128"/>
    </row>
    <row r="361" spans="3:38" ht="15.75" customHeight="1">
      <c r="C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  <c r="AA361" s="116"/>
      <c r="AB361" s="116"/>
      <c r="AC361" s="116"/>
      <c r="AD361" s="116"/>
      <c r="AE361" s="116"/>
      <c r="AF361" s="116"/>
      <c r="AG361" s="116"/>
      <c r="AH361" s="116"/>
      <c r="AI361" s="116"/>
      <c r="AJ361" s="116"/>
      <c r="AK361" s="116"/>
      <c r="AL361" s="128"/>
    </row>
    <row r="362" spans="3:38" ht="15.75" customHeight="1">
      <c r="C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  <c r="AA362" s="116"/>
      <c r="AB362" s="116"/>
      <c r="AC362" s="116"/>
      <c r="AD362" s="116"/>
      <c r="AE362" s="116"/>
      <c r="AF362" s="116"/>
      <c r="AG362" s="116"/>
      <c r="AH362" s="116"/>
      <c r="AI362" s="116"/>
      <c r="AJ362" s="116"/>
      <c r="AK362" s="116"/>
      <c r="AL362" s="128"/>
    </row>
    <row r="363" spans="3:38" ht="15.75" customHeight="1">
      <c r="C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  <c r="AA363" s="116"/>
      <c r="AB363" s="116"/>
      <c r="AC363" s="116"/>
      <c r="AD363" s="116"/>
      <c r="AE363" s="116"/>
      <c r="AF363" s="116"/>
      <c r="AG363" s="116"/>
      <c r="AH363" s="116"/>
      <c r="AI363" s="116"/>
      <c r="AJ363" s="116"/>
      <c r="AK363" s="116"/>
      <c r="AL363" s="128"/>
    </row>
    <row r="364" spans="3:38" ht="15.75" customHeight="1">
      <c r="C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  <c r="AA364" s="116"/>
      <c r="AB364" s="116"/>
      <c r="AC364" s="116"/>
      <c r="AD364" s="116"/>
      <c r="AE364" s="116"/>
      <c r="AF364" s="116"/>
      <c r="AG364" s="116"/>
      <c r="AH364" s="116"/>
      <c r="AI364" s="116"/>
      <c r="AJ364" s="116"/>
      <c r="AK364" s="116"/>
      <c r="AL364" s="128"/>
    </row>
    <row r="365" spans="3:38" ht="15.75" customHeight="1">
      <c r="C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  <c r="AA365" s="116"/>
      <c r="AB365" s="116"/>
      <c r="AC365" s="116"/>
      <c r="AD365" s="116"/>
      <c r="AE365" s="116"/>
      <c r="AF365" s="116"/>
      <c r="AG365" s="116"/>
      <c r="AH365" s="116"/>
      <c r="AI365" s="116"/>
      <c r="AJ365" s="116"/>
      <c r="AK365" s="116"/>
      <c r="AL365" s="128"/>
    </row>
    <row r="366" spans="3:38" ht="15.75" customHeight="1">
      <c r="C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  <c r="AA366" s="116"/>
      <c r="AB366" s="116"/>
      <c r="AC366" s="116"/>
      <c r="AD366" s="116"/>
      <c r="AE366" s="116"/>
      <c r="AF366" s="116"/>
      <c r="AG366" s="116"/>
      <c r="AH366" s="116"/>
      <c r="AI366" s="116"/>
      <c r="AJ366" s="116"/>
      <c r="AK366" s="116"/>
      <c r="AL366" s="128"/>
    </row>
    <row r="367" spans="3:38" ht="15.75" customHeight="1">
      <c r="O367" s="203"/>
    </row>
    <row r="368" spans="3:38" ht="15.75" customHeight="1">
      <c r="O368" s="203"/>
    </row>
    <row r="369" spans="15:15" ht="15.75" customHeight="1">
      <c r="O369" s="203"/>
    </row>
    <row r="370" spans="15:15" ht="15.75" customHeight="1">
      <c r="O370" s="203"/>
    </row>
    <row r="371" spans="15:15" ht="15.75" customHeight="1">
      <c r="O371" s="203"/>
    </row>
    <row r="372" spans="15:15" ht="15.75" customHeight="1">
      <c r="O372" s="203"/>
    </row>
    <row r="373" spans="15:15" ht="15.75" customHeight="1">
      <c r="O373" s="203"/>
    </row>
    <row r="374" spans="15:15" ht="15.75" customHeight="1">
      <c r="O374" s="203"/>
    </row>
    <row r="375" spans="15:15" ht="15.75" customHeight="1">
      <c r="O375" s="203"/>
    </row>
    <row r="376" spans="15:15" ht="15.75" customHeight="1">
      <c r="O376" s="203"/>
    </row>
    <row r="377" spans="15:15" ht="15.75" customHeight="1">
      <c r="O377" s="203"/>
    </row>
    <row r="378" spans="15:15" ht="15.75" customHeight="1">
      <c r="O378" s="203"/>
    </row>
    <row r="379" spans="15:15" ht="15.75" customHeight="1">
      <c r="O379" s="203"/>
    </row>
    <row r="380" spans="15:15" ht="15.75" customHeight="1">
      <c r="O380" s="203"/>
    </row>
    <row r="381" spans="15:15" ht="15.75" customHeight="1">
      <c r="O381" s="203"/>
    </row>
    <row r="382" spans="15:15" ht="15.75" customHeight="1">
      <c r="O382" s="203"/>
    </row>
    <row r="383" spans="15:15" ht="15.75" customHeight="1">
      <c r="O383" s="203"/>
    </row>
    <row r="384" spans="15:15" ht="15.75" customHeight="1">
      <c r="O384" s="203"/>
    </row>
    <row r="385" spans="15:15" ht="15.75" customHeight="1">
      <c r="O385" s="203"/>
    </row>
    <row r="386" spans="15:15" ht="15.75" customHeight="1">
      <c r="O386" s="203"/>
    </row>
    <row r="387" spans="15:15" ht="15.75" customHeight="1">
      <c r="O387" s="203"/>
    </row>
    <row r="388" spans="15:15" ht="15.75" customHeight="1">
      <c r="O388" s="203"/>
    </row>
    <row r="389" spans="15:15" ht="15.75" customHeight="1">
      <c r="O389" s="203"/>
    </row>
    <row r="390" spans="15:15" ht="15.75" customHeight="1">
      <c r="O390" s="203"/>
    </row>
    <row r="391" spans="15:15" ht="15.75" customHeight="1">
      <c r="O391" s="203"/>
    </row>
    <row r="392" spans="15:15" ht="15.75" customHeight="1">
      <c r="O392" s="203"/>
    </row>
    <row r="393" spans="15:15" ht="15.75" customHeight="1">
      <c r="O393" s="203"/>
    </row>
    <row r="394" spans="15:15" ht="15.75" customHeight="1">
      <c r="O394" s="203"/>
    </row>
    <row r="395" spans="15:15" ht="15.75" customHeight="1">
      <c r="O395" s="203"/>
    </row>
    <row r="396" spans="15:15" ht="15.75" customHeight="1">
      <c r="O396" s="203"/>
    </row>
    <row r="397" spans="15:15" ht="15.75" customHeight="1">
      <c r="O397" s="203"/>
    </row>
    <row r="398" spans="15:15" ht="15.75" customHeight="1">
      <c r="O398" s="203"/>
    </row>
    <row r="399" spans="15:15" ht="15.75" customHeight="1">
      <c r="O399" s="203"/>
    </row>
    <row r="400" spans="15:15" ht="15.75" customHeight="1">
      <c r="O400" s="203"/>
    </row>
    <row r="401" spans="15:15" ht="15.75" customHeight="1">
      <c r="O401" s="203"/>
    </row>
    <row r="402" spans="15:15" ht="15.75" customHeight="1">
      <c r="O402" s="203"/>
    </row>
    <row r="403" spans="15:15" ht="15.75" customHeight="1">
      <c r="O403" s="203"/>
    </row>
    <row r="404" spans="15:15" ht="15.75" customHeight="1">
      <c r="O404" s="203"/>
    </row>
    <row r="405" spans="15:15" ht="15.75" customHeight="1">
      <c r="O405" s="203"/>
    </row>
    <row r="406" spans="15:15" ht="15.75" customHeight="1">
      <c r="O406" s="203"/>
    </row>
    <row r="407" spans="15:15" ht="15.75" customHeight="1">
      <c r="O407" s="203"/>
    </row>
    <row r="408" spans="15:15" ht="15.75" customHeight="1">
      <c r="O408" s="203"/>
    </row>
    <row r="409" spans="15:15" ht="15.75" customHeight="1">
      <c r="O409" s="203"/>
    </row>
    <row r="410" spans="15:15" ht="15.75" customHeight="1">
      <c r="O410" s="203"/>
    </row>
    <row r="411" spans="15:15" ht="15.75" customHeight="1">
      <c r="O411" s="203"/>
    </row>
    <row r="412" spans="15:15" ht="15.75" customHeight="1">
      <c r="O412" s="203"/>
    </row>
    <row r="413" spans="15:15" ht="15.75" customHeight="1">
      <c r="O413" s="203"/>
    </row>
    <row r="414" spans="15:15" ht="15.75" customHeight="1">
      <c r="O414" s="203"/>
    </row>
    <row r="415" spans="15:15" ht="15.75" customHeight="1">
      <c r="O415" s="203"/>
    </row>
    <row r="416" spans="15:15" ht="15.75" customHeight="1">
      <c r="O416" s="203"/>
    </row>
    <row r="417" spans="15:15" ht="15.75" customHeight="1">
      <c r="O417" s="203"/>
    </row>
    <row r="418" spans="15:15" ht="15.75" customHeight="1">
      <c r="O418" s="203"/>
    </row>
    <row r="419" spans="15:15" ht="15.75" customHeight="1">
      <c r="O419" s="203"/>
    </row>
    <row r="420" spans="15:15" ht="15.75" customHeight="1">
      <c r="O420" s="203"/>
    </row>
    <row r="421" spans="15:15" ht="15.75" customHeight="1">
      <c r="O421" s="203"/>
    </row>
    <row r="422" spans="15:15" ht="15.75" customHeight="1">
      <c r="O422" s="203"/>
    </row>
    <row r="423" spans="15:15" ht="15.75" customHeight="1">
      <c r="O423" s="203"/>
    </row>
    <row r="424" spans="15:15" ht="15.75" customHeight="1">
      <c r="O424" s="203"/>
    </row>
    <row r="425" spans="15:15" ht="15.75" customHeight="1">
      <c r="O425" s="203"/>
    </row>
    <row r="426" spans="15:15" ht="15.75" customHeight="1">
      <c r="O426" s="203"/>
    </row>
    <row r="427" spans="15:15" ht="15.75" customHeight="1">
      <c r="O427" s="203"/>
    </row>
    <row r="428" spans="15:15" ht="15.75" customHeight="1">
      <c r="O428" s="203"/>
    </row>
    <row r="429" spans="15:15" ht="15.75" customHeight="1">
      <c r="O429" s="203"/>
    </row>
    <row r="430" spans="15:15" ht="15.75" customHeight="1">
      <c r="O430" s="203"/>
    </row>
    <row r="431" spans="15:15" ht="15.75" customHeight="1">
      <c r="O431" s="203"/>
    </row>
    <row r="432" spans="15:15" ht="15.75" customHeight="1">
      <c r="O432" s="203"/>
    </row>
    <row r="433" spans="15:15" ht="15.75" customHeight="1">
      <c r="O433" s="203"/>
    </row>
    <row r="434" spans="15:15" ht="15.75" customHeight="1">
      <c r="O434" s="203"/>
    </row>
    <row r="435" spans="15:15" ht="15.75" customHeight="1">
      <c r="O435" s="203"/>
    </row>
    <row r="436" spans="15:15" ht="15.75" customHeight="1">
      <c r="O436" s="203"/>
    </row>
    <row r="437" spans="15:15" ht="15.75" customHeight="1">
      <c r="O437" s="203"/>
    </row>
    <row r="438" spans="15:15" ht="15.75" customHeight="1">
      <c r="O438" s="203"/>
    </row>
    <row r="439" spans="15:15" ht="15.75" customHeight="1">
      <c r="O439" s="203"/>
    </row>
    <row r="440" spans="15:15" ht="15.75" customHeight="1">
      <c r="O440" s="203"/>
    </row>
    <row r="441" spans="15:15" ht="15.75" customHeight="1">
      <c r="O441" s="203"/>
    </row>
    <row r="442" spans="15:15" ht="15.75" customHeight="1">
      <c r="O442" s="203"/>
    </row>
    <row r="443" spans="15:15" ht="15.75" customHeight="1">
      <c r="O443" s="203"/>
    </row>
    <row r="444" spans="15:15" ht="15.75" customHeight="1">
      <c r="O444" s="203"/>
    </row>
    <row r="445" spans="15:15" ht="15.75" customHeight="1">
      <c r="O445" s="203"/>
    </row>
    <row r="446" spans="15:15" ht="15.75" customHeight="1">
      <c r="O446" s="203"/>
    </row>
    <row r="447" spans="15:15" ht="15.75" customHeight="1">
      <c r="O447" s="203"/>
    </row>
    <row r="448" spans="15:15" ht="15.75" customHeight="1">
      <c r="O448" s="203"/>
    </row>
    <row r="449" spans="15:15" ht="15.75" customHeight="1">
      <c r="O449" s="203"/>
    </row>
    <row r="450" spans="15:15" ht="15.75" customHeight="1">
      <c r="O450" s="203"/>
    </row>
    <row r="451" spans="15:15" ht="15.75" customHeight="1">
      <c r="O451" s="203"/>
    </row>
    <row r="452" spans="15:15" ht="15.75" customHeight="1">
      <c r="O452" s="203"/>
    </row>
    <row r="453" spans="15:15" ht="15.75" customHeight="1">
      <c r="O453" s="203"/>
    </row>
    <row r="454" spans="15:15" ht="15.75" customHeight="1">
      <c r="O454" s="203"/>
    </row>
    <row r="455" spans="15:15" ht="15.75" customHeight="1">
      <c r="O455" s="203"/>
    </row>
    <row r="456" spans="15:15" ht="15.75" customHeight="1">
      <c r="O456" s="203"/>
    </row>
    <row r="457" spans="15:15" ht="15.75" customHeight="1">
      <c r="O457" s="203"/>
    </row>
    <row r="458" spans="15:15" ht="15.75" customHeight="1">
      <c r="O458" s="203"/>
    </row>
    <row r="459" spans="15:15" ht="15.75" customHeight="1">
      <c r="O459" s="203"/>
    </row>
    <row r="460" spans="15:15" ht="15.75" customHeight="1">
      <c r="O460" s="203"/>
    </row>
    <row r="461" spans="15:15" ht="15.75" customHeight="1">
      <c r="O461" s="203"/>
    </row>
    <row r="462" spans="15:15" ht="15.75" customHeight="1">
      <c r="O462" s="203"/>
    </row>
    <row r="463" spans="15:15" ht="15.75" customHeight="1">
      <c r="O463" s="203"/>
    </row>
    <row r="464" spans="15:15" ht="15.75" customHeight="1">
      <c r="O464" s="203"/>
    </row>
    <row r="465" spans="15:15" ht="15.75" customHeight="1">
      <c r="O465" s="203"/>
    </row>
    <row r="466" spans="15:15" ht="15.75" customHeight="1">
      <c r="O466" s="203"/>
    </row>
    <row r="467" spans="15:15" ht="15.75" customHeight="1">
      <c r="O467" s="203"/>
    </row>
    <row r="468" spans="15:15" ht="15.75" customHeight="1">
      <c r="O468" s="203"/>
    </row>
    <row r="469" spans="15:15" ht="15.75" customHeight="1">
      <c r="O469" s="203"/>
    </row>
    <row r="470" spans="15:15" ht="15.75" customHeight="1">
      <c r="O470" s="203"/>
    </row>
    <row r="471" spans="15:15" ht="15.75" customHeight="1">
      <c r="O471" s="203"/>
    </row>
    <row r="472" spans="15:15" ht="15.75" customHeight="1">
      <c r="O472" s="203"/>
    </row>
    <row r="473" spans="15:15" ht="15.75" customHeight="1">
      <c r="O473" s="203"/>
    </row>
    <row r="474" spans="15:15" ht="15.75" customHeight="1">
      <c r="O474" s="203"/>
    </row>
    <row r="475" spans="15:15" ht="15.75" customHeight="1">
      <c r="O475" s="203"/>
    </row>
    <row r="476" spans="15:15" ht="15.75" customHeight="1">
      <c r="O476" s="203"/>
    </row>
    <row r="477" spans="15:15" ht="15.75" customHeight="1">
      <c r="O477" s="203"/>
    </row>
    <row r="478" spans="15:15" ht="15.75" customHeight="1">
      <c r="O478" s="203"/>
    </row>
    <row r="479" spans="15:15" ht="15.75" customHeight="1">
      <c r="O479" s="203"/>
    </row>
    <row r="480" spans="15:15" ht="15.75" customHeight="1">
      <c r="O480" s="203"/>
    </row>
    <row r="481" spans="15:15" ht="15.75" customHeight="1">
      <c r="O481" s="203"/>
    </row>
    <row r="482" spans="15:15" ht="15.75" customHeight="1">
      <c r="O482" s="203"/>
    </row>
    <row r="483" spans="15:15" ht="15.75" customHeight="1">
      <c r="O483" s="203"/>
    </row>
    <row r="484" spans="15:15" ht="15.75" customHeight="1">
      <c r="O484" s="203"/>
    </row>
    <row r="485" spans="15:15" ht="15.75" customHeight="1">
      <c r="O485" s="203"/>
    </row>
    <row r="486" spans="15:15" ht="15.75" customHeight="1">
      <c r="O486" s="203"/>
    </row>
    <row r="487" spans="15:15" ht="15.75" customHeight="1">
      <c r="O487" s="203"/>
    </row>
    <row r="488" spans="15:15" ht="15.75" customHeight="1">
      <c r="O488" s="203"/>
    </row>
    <row r="489" spans="15:15" ht="15.75" customHeight="1">
      <c r="O489" s="203"/>
    </row>
    <row r="490" spans="15:15" ht="15.75" customHeight="1">
      <c r="O490" s="203"/>
    </row>
    <row r="491" spans="15:15" ht="15.75" customHeight="1">
      <c r="O491" s="203"/>
    </row>
    <row r="492" spans="15:15" ht="15.75" customHeight="1">
      <c r="O492" s="203"/>
    </row>
    <row r="493" spans="15:15" ht="15.75" customHeight="1">
      <c r="O493" s="203"/>
    </row>
    <row r="494" spans="15:15" ht="15.75" customHeight="1">
      <c r="O494" s="203"/>
    </row>
    <row r="495" spans="15:15" ht="15.75" customHeight="1">
      <c r="O495" s="203"/>
    </row>
    <row r="496" spans="15:15" ht="15.75" customHeight="1">
      <c r="O496" s="203"/>
    </row>
    <row r="497" spans="15:15" ht="15.75" customHeight="1">
      <c r="O497" s="203"/>
    </row>
    <row r="498" spans="15:15" ht="15.75" customHeight="1">
      <c r="O498" s="203"/>
    </row>
    <row r="499" spans="15:15" ht="15.75" customHeight="1">
      <c r="O499" s="203"/>
    </row>
    <row r="500" spans="15:15" ht="15.75" customHeight="1">
      <c r="O500" s="203"/>
    </row>
    <row r="501" spans="15:15" ht="15.75" customHeight="1">
      <c r="O501" s="203"/>
    </row>
    <row r="502" spans="15:15" ht="15.75" customHeight="1">
      <c r="O502" s="203"/>
    </row>
    <row r="503" spans="15:15" ht="15.75" customHeight="1">
      <c r="O503" s="203"/>
    </row>
    <row r="504" spans="15:15" ht="15.75" customHeight="1">
      <c r="O504" s="203"/>
    </row>
    <row r="505" spans="15:15" ht="15.75" customHeight="1">
      <c r="O505" s="203"/>
    </row>
    <row r="506" spans="15:15" ht="15.75" customHeight="1">
      <c r="O506" s="203"/>
    </row>
    <row r="507" spans="15:15" ht="15.75" customHeight="1">
      <c r="O507" s="203"/>
    </row>
    <row r="508" spans="15:15" ht="15.75" customHeight="1">
      <c r="O508" s="203"/>
    </row>
    <row r="509" spans="15:15" ht="15.75" customHeight="1">
      <c r="O509" s="203"/>
    </row>
    <row r="510" spans="15:15" ht="15.75" customHeight="1">
      <c r="O510" s="203"/>
    </row>
    <row r="511" spans="15:15" ht="15.75" customHeight="1">
      <c r="O511" s="203"/>
    </row>
    <row r="512" spans="15:15" ht="15.75" customHeight="1">
      <c r="O512" s="203"/>
    </row>
    <row r="513" spans="15:15" ht="15.75" customHeight="1">
      <c r="O513" s="203"/>
    </row>
    <row r="514" spans="15:15" ht="15.75" customHeight="1">
      <c r="O514" s="203"/>
    </row>
    <row r="515" spans="15:15" ht="15.75" customHeight="1">
      <c r="O515" s="203"/>
    </row>
    <row r="516" spans="15:15" ht="15.75" customHeight="1">
      <c r="O516" s="203"/>
    </row>
    <row r="517" spans="15:15" ht="15.75" customHeight="1">
      <c r="O517" s="203"/>
    </row>
    <row r="518" spans="15:15" ht="15.75" customHeight="1">
      <c r="O518" s="203"/>
    </row>
    <row r="519" spans="15:15" ht="15.75" customHeight="1">
      <c r="O519" s="203"/>
    </row>
    <row r="520" spans="15:15" ht="15.75" customHeight="1">
      <c r="O520" s="203"/>
    </row>
    <row r="521" spans="15:15" ht="15.75" customHeight="1">
      <c r="O521" s="203"/>
    </row>
    <row r="522" spans="15:15" ht="15.75" customHeight="1">
      <c r="O522" s="203"/>
    </row>
    <row r="523" spans="15:15" ht="15.75" customHeight="1">
      <c r="O523" s="203"/>
    </row>
    <row r="524" spans="15:15" ht="15.75" customHeight="1">
      <c r="O524" s="203"/>
    </row>
    <row r="525" spans="15:15" ht="15.75" customHeight="1">
      <c r="O525" s="203"/>
    </row>
    <row r="526" spans="15:15" ht="15.75" customHeight="1">
      <c r="O526" s="203"/>
    </row>
    <row r="527" spans="15:15" ht="15.75" customHeight="1">
      <c r="O527" s="203"/>
    </row>
    <row r="528" spans="15:15" ht="15.75" customHeight="1">
      <c r="O528" s="203"/>
    </row>
    <row r="529" spans="15:15" ht="15.75" customHeight="1">
      <c r="O529" s="203"/>
    </row>
    <row r="530" spans="15:15" ht="15.75" customHeight="1">
      <c r="O530" s="203"/>
    </row>
    <row r="531" spans="15:15" ht="15.75" customHeight="1">
      <c r="O531" s="203"/>
    </row>
    <row r="532" spans="15:15" ht="15.75" customHeight="1">
      <c r="O532" s="203"/>
    </row>
    <row r="533" spans="15:15" ht="15.75" customHeight="1">
      <c r="O533" s="203"/>
    </row>
    <row r="534" spans="15:15" ht="15.75" customHeight="1">
      <c r="O534" s="203"/>
    </row>
    <row r="535" spans="15:15" ht="15.75" customHeight="1">
      <c r="O535" s="203"/>
    </row>
    <row r="536" spans="15:15" ht="15.75" customHeight="1">
      <c r="O536" s="203"/>
    </row>
    <row r="537" spans="15:15" ht="15.75" customHeight="1">
      <c r="O537" s="203"/>
    </row>
    <row r="538" spans="15:15" ht="15.75" customHeight="1">
      <c r="O538" s="203"/>
    </row>
    <row r="539" spans="15:15" ht="15.75" customHeight="1">
      <c r="O539" s="203"/>
    </row>
    <row r="540" spans="15:15" ht="15.75" customHeight="1">
      <c r="O540" s="203"/>
    </row>
    <row r="541" spans="15:15" ht="15.75" customHeight="1">
      <c r="O541" s="203"/>
    </row>
    <row r="542" spans="15:15" ht="15.75" customHeight="1">
      <c r="O542" s="203"/>
    </row>
    <row r="543" spans="15:15" ht="15.75" customHeight="1">
      <c r="O543" s="203"/>
    </row>
    <row r="544" spans="15:15" ht="15.75" customHeight="1">
      <c r="O544" s="203"/>
    </row>
    <row r="545" spans="15:15" ht="15.75" customHeight="1">
      <c r="O545" s="203"/>
    </row>
    <row r="546" spans="15:15" ht="15.75" customHeight="1">
      <c r="O546" s="203"/>
    </row>
    <row r="547" spans="15:15" ht="15.75" customHeight="1">
      <c r="O547" s="203"/>
    </row>
    <row r="548" spans="15:15" ht="15.75" customHeight="1">
      <c r="O548" s="203"/>
    </row>
    <row r="549" spans="15:15" ht="15.75" customHeight="1">
      <c r="O549" s="203"/>
    </row>
    <row r="550" spans="15:15" ht="15.75" customHeight="1">
      <c r="O550" s="203"/>
    </row>
    <row r="551" spans="15:15" ht="15.75" customHeight="1">
      <c r="O551" s="203"/>
    </row>
    <row r="552" spans="15:15" ht="15.75" customHeight="1">
      <c r="O552" s="203"/>
    </row>
    <row r="553" spans="15:15" ht="15.75" customHeight="1">
      <c r="O553" s="203"/>
    </row>
    <row r="554" spans="15:15" ht="15.75" customHeight="1">
      <c r="O554" s="203"/>
    </row>
    <row r="555" spans="15:15" ht="15.75" customHeight="1">
      <c r="O555" s="203"/>
    </row>
    <row r="556" spans="15:15" ht="15.75" customHeight="1">
      <c r="O556" s="203"/>
    </row>
    <row r="557" spans="15:15" ht="15.75" customHeight="1">
      <c r="O557" s="203"/>
    </row>
    <row r="558" spans="15:15" ht="15.75" customHeight="1">
      <c r="O558" s="203"/>
    </row>
    <row r="559" spans="15:15" ht="15.75" customHeight="1">
      <c r="O559" s="203"/>
    </row>
    <row r="560" spans="15:15" ht="15.75" customHeight="1">
      <c r="O560" s="203"/>
    </row>
    <row r="561" spans="15:15" ht="15.75" customHeight="1">
      <c r="O561" s="203"/>
    </row>
    <row r="562" spans="15:15" ht="15.75" customHeight="1">
      <c r="O562" s="203"/>
    </row>
    <row r="563" spans="15:15" ht="15.75" customHeight="1">
      <c r="O563" s="203"/>
    </row>
    <row r="564" spans="15:15" ht="15.75" customHeight="1">
      <c r="O564" s="203"/>
    </row>
    <row r="565" spans="15:15" ht="15.75" customHeight="1">
      <c r="O565" s="203"/>
    </row>
    <row r="566" spans="15:15" ht="15.75" customHeight="1">
      <c r="O566" s="203"/>
    </row>
    <row r="567" spans="15:15" ht="15.75" customHeight="1">
      <c r="O567" s="203"/>
    </row>
    <row r="568" spans="15:15" ht="15.75" customHeight="1">
      <c r="O568" s="203"/>
    </row>
    <row r="569" spans="15:15" ht="15.75" customHeight="1">
      <c r="O569" s="203"/>
    </row>
    <row r="570" spans="15:15" ht="15.75" customHeight="1">
      <c r="O570" s="203"/>
    </row>
    <row r="571" spans="15:15" ht="15.75" customHeight="1">
      <c r="O571" s="203"/>
    </row>
    <row r="572" spans="15:15" ht="15.75" customHeight="1">
      <c r="O572" s="203"/>
    </row>
    <row r="573" spans="15:15" ht="15.75" customHeight="1">
      <c r="O573" s="203"/>
    </row>
    <row r="574" spans="15:15" ht="15.75" customHeight="1">
      <c r="O574" s="203"/>
    </row>
    <row r="575" spans="15:15" ht="15.75" customHeight="1">
      <c r="O575" s="203"/>
    </row>
    <row r="576" spans="15:15" ht="15.75" customHeight="1">
      <c r="O576" s="203"/>
    </row>
    <row r="577" spans="15:15" ht="15.75" customHeight="1">
      <c r="O577" s="203"/>
    </row>
    <row r="578" spans="15:15" ht="15.75" customHeight="1">
      <c r="O578" s="203"/>
    </row>
    <row r="579" spans="15:15" ht="15.75" customHeight="1">
      <c r="O579" s="203"/>
    </row>
    <row r="580" spans="15:15" ht="15.75" customHeight="1">
      <c r="O580" s="203"/>
    </row>
    <row r="581" spans="15:15" ht="15.75" customHeight="1">
      <c r="O581" s="203"/>
    </row>
    <row r="582" spans="15:15" ht="15.75" customHeight="1">
      <c r="O582" s="203"/>
    </row>
    <row r="583" spans="15:15" ht="15.75" customHeight="1">
      <c r="O583" s="203"/>
    </row>
    <row r="584" spans="15:15" ht="15.75" customHeight="1">
      <c r="O584" s="203"/>
    </row>
    <row r="585" spans="15:15" ht="15.75" customHeight="1">
      <c r="O585" s="203"/>
    </row>
    <row r="586" spans="15:15" ht="15.75" customHeight="1">
      <c r="O586" s="203"/>
    </row>
    <row r="587" spans="15:15" ht="15.75" customHeight="1">
      <c r="O587" s="203"/>
    </row>
    <row r="588" spans="15:15" ht="15.75" customHeight="1">
      <c r="O588" s="203"/>
    </row>
    <row r="589" spans="15:15" ht="15.75" customHeight="1">
      <c r="O589" s="203"/>
    </row>
    <row r="590" spans="15:15" ht="15.75" customHeight="1">
      <c r="O590" s="203"/>
    </row>
    <row r="591" spans="15:15" ht="15.75" customHeight="1">
      <c r="O591" s="203"/>
    </row>
    <row r="592" spans="15:15" ht="15.75" customHeight="1">
      <c r="O592" s="203"/>
    </row>
    <row r="593" spans="15:15" ht="15.75" customHeight="1">
      <c r="O593" s="203"/>
    </row>
    <row r="594" spans="15:15" ht="15.75" customHeight="1">
      <c r="O594" s="203"/>
    </row>
    <row r="595" spans="15:15" ht="15.75" customHeight="1">
      <c r="O595" s="203"/>
    </row>
    <row r="596" spans="15:15" ht="15.75" customHeight="1">
      <c r="O596" s="203"/>
    </row>
    <row r="597" spans="15:15" ht="15.75" customHeight="1">
      <c r="O597" s="203"/>
    </row>
    <row r="598" spans="15:15" ht="15.75" customHeight="1">
      <c r="O598" s="203"/>
    </row>
    <row r="599" spans="15:15" ht="15.75" customHeight="1">
      <c r="O599" s="203"/>
    </row>
    <row r="600" spans="15:15" ht="15.75" customHeight="1">
      <c r="O600" s="203"/>
    </row>
    <row r="601" spans="15:15" ht="15.75" customHeight="1">
      <c r="O601" s="203"/>
    </row>
    <row r="602" spans="15:15" ht="15.75" customHeight="1">
      <c r="O602" s="203"/>
    </row>
    <row r="603" spans="15:15" ht="15.75" customHeight="1">
      <c r="O603" s="203"/>
    </row>
    <row r="604" spans="15:15" ht="15.75" customHeight="1">
      <c r="O604" s="203"/>
    </row>
    <row r="605" spans="15:15" ht="15.75" customHeight="1">
      <c r="O605" s="203"/>
    </row>
    <row r="606" spans="15:15" ht="15.75" customHeight="1">
      <c r="O606" s="203"/>
    </row>
    <row r="607" spans="15:15" ht="15.75" customHeight="1">
      <c r="O607" s="203"/>
    </row>
    <row r="608" spans="15:15" ht="15.75" customHeight="1">
      <c r="O608" s="203"/>
    </row>
    <row r="609" spans="15:15" ht="15.75" customHeight="1">
      <c r="O609" s="203"/>
    </row>
    <row r="610" spans="15:15" ht="15.75" customHeight="1">
      <c r="O610" s="203"/>
    </row>
    <row r="611" spans="15:15" ht="15.75" customHeight="1">
      <c r="O611" s="203"/>
    </row>
    <row r="612" spans="15:15" ht="15.75" customHeight="1">
      <c r="O612" s="203"/>
    </row>
    <row r="613" spans="15:15" ht="15.75" customHeight="1">
      <c r="O613" s="203"/>
    </row>
    <row r="614" spans="15:15" ht="15.75" customHeight="1">
      <c r="O614" s="203"/>
    </row>
    <row r="615" spans="15:15" ht="15.75" customHeight="1">
      <c r="O615" s="203"/>
    </row>
    <row r="616" spans="15:15" ht="15.75" customHeight="1">
      <c r="O616" s="203"/>
    </row>
    <row r="617" spans="15:15" ht="15.75" customHeight="1">
      <c r="O617" s="203"/>
    </row>
    <row r="618" spans="15:15" ht="15.75" customHeight="1">
      <c r="O618" s="203"/>
    </row>
    <row r="619" spans="15:15" ht="15.75" customHeight="1">
      <c r="O619" s="203"/>
    </row>
    <row r="620" spans="15:15" ht="15.75" customHeight="1">
      <c r="O620" s="203"/>
    </row>
    <row r="621" spans="15:15" ht="15.75" customHeight="1">
      <c r="O621" s="203"/>
    </row>
    <row r="622" spans="15:15" ht="15.75" customHeight="1">
      <c r="O622" s="203"/>
    </row>
    <row r="623" spans="15:15" ht="15.75" customHeight="1">
      <c r="O623" s="203"/>
    </row>
    <row r="624" spans="15:15" ht="15.75" customHeight="1">
      <c r="O624" s="203"/>
    </row>
    <row r="625" spans="15:15" ht="15.75" customHeight="1">
      <c r="O625" s="203"/>
    </row>
    <row r="626" spans="15:15" ht="15.75" customHeight="1">
      <c r="O626" s="203"/>
    </row>
    <row r="627" spans="15:15" ht="15.75" customHeight="1">
      <c r="O627" s="203"/>
    </row>
    <row r="628" spans="15:15" ht="15.75" customHeight="1">
      <c r="O628" s="203"/>
    </row>
    <row r="629" spans="15:15" ht="15.75" customHeight="1">
      <c r="O629" s="203"/>
    </row>
    <row r="630" spans="15:15" ht="15.75" customHeight="1">
      <c r="O630" s="203"/>
    </row>
    <row r="631" spans="15:15" ht="15.75" customHeight="1">
      <c r="O631" s="203"/>
    </row>
    <row r="632" spans="15:15" ht="15.75" customHeight="1">
      <c r="O632" s="203"/>
    </row>
    <row r="633" spans="15:15" ht="15.75" customHeight="1">
      <c r="O633" s="203"/>
    </row>
    <row r="634" spans="15:15" ht="15.75" customHeight="1">
      <c r="O634" s="203"/>
    </row>
    <row r="635" spans="15:15" ht="15.75" customHeight="1">
      <c r="O635" s="203"/>
    </row>
    <row r="636" spans="15:15" ht="15.75" customHeight="1">
      <c r="O636" s="203"/>
    </row>
    <row r="637" spans="15:15" ht="15.75" customHeight="1">
      <c r="O637" s="203"/>
    </row>
    <row r="638" spans="15:15" ht="15.75" customHeight="1">
      <c r="O638" s="203"/>
    </row>
    <row r="639" spans="15:15" ht="15.75" customHeight="1">
      <c r="O639" s="203"/>
    </row>
    <row r="640" spans="15:15" ht="15.75" customHeight="1">
      <c r="O640" s="203"/>
    </row>
    <row r="641" spans="15:15" ht="15.75" customHeight="1">
      <c r="O641" s="203"/>
    </row>
    <row r="642" spans="15:15" ht="15.75" customHeight="1">
      <c r="O642" s="203"/>
    </row>
    <row r="643" spans="15:15" ht="15.75" customHeight="1">
      <c r="O643" s="203"/>
    </row>
    <row r="644" spans="15:15" ht="15.75" customHeight="1">
      <c r="O644" s="203"/>
    </row>
    <row r="645" spans="15:15" ht="15.75" customHeight="1">
      <c r="O645" s="203"/>
    </row>
    <row r="646" spans="15:15" ht="15.75" customHeight="1">
      <c r="O646" s="203"/>
    </row>
    <row r="647" spans="15:15" ht="15.75" customHeight="1">
      <c r="O647" s="203"/>
    </row>
    <row r="648" spans="15:15" ht="15.75" customHeight="1">
      <c r="O648" s="203"/>
    </row>
    <row r="649" spans="15:15" ht="15.75" customHeight="1">
      <c r="O649" s="203"/>
    </row>
    <row r="650" spans="15:15" ht="15.75" customHeight="1">
      <c r="O650" s="203"/>
    </row>
    <row r="651" spans="15:15" ht="15.75" customHeight="1">
      <c r="O651" s="203"/>
    </row>
    <row r="652" spans="15:15" ht="15.75" customHeight="1">
      <c r="O652" s="203"/>
    </row>
    <row r="653" spans="15:15" ht="15.75" customHeight="1">
      <c r="O653" s="203"/>
    </row>
    <row r="654" spans="15:15" ht="15.75" customHeight="1">
      <c r="O654" s="203"/>
    </row>
    <row r="655" spans="15:15" ht="15.75" customHeight="1">
      <c r="O655" s="203"/>
    </row>
    <row r="656" spans="15:15" ht="15.75" customHeight="1">
      <c r="O656" s="203"/>
    </row>
    <row r="657" spans="15:15" ht="15.75" customHeight="1">
      <c r="O657" s="203"/>
    </row>
    <row r="658" spans="15:15" ht="15.75" customHeight="1">
      <c r="O658" s="203"/>
    </row>
    <row r="659" spans="15:15" ht="15.75" customHeight="1">
      <c r="O659" s="203"/>
    </row>
    <row r="660" spans="15:15" ht="15.75" customHeight="1">
      <c r="O660" s="203"/>
    </row>
    <row r="661" spans="15:15" ht="15.75" customHeight="1">
      <c r="O661" s="203"/>
    </row>
    <row r="662" spans="15:15" ht="15.75" customHeight="1">
      <c r="O662" s="203"/>
    </row>
    <row r="663" spans="15:15" ht="15.75" customHeight="1">
      <c r="O663" s="203"/>
    </row>
    <row r="664" spans="15:15" ht="15.75" customHeight="1">
      <c r="O664" s="203"/>
    </row>
    <row r="665" spans="15:15" ht="15.75" customHeight="1">
      <c r="O665" s="203"/>
    </row>
    <row r="666" spans="15:15" ht="15.75" customHeight="1">
      <c r="O666" s="203"/>
    </row>
    <row r="667" spans="15:15" ht="15.75" customHeight="1">
      <c r="O667" s="203"/>
    </row>
    <row r="668" spans="15:15" ht="15.75" customHeight="1">
      <c r="O668" s="203"/>
    </row>
    <row r="669" spans="15:15" ht="15.75" customHeight="1">
      <c r="O669" s="203"/>
    </row>
    <row r="670" spans="15:15" ht="15.75" customHeight="1">
      <c r="O670" s="203"/>
    </row>
    <row r="671" spans="15:15" ht="15.75" customHeight="1">
      <c r="O671" s="203"/>
    </row>
    <row r="672" spans="15:15" ht="15.75" customHeight="1">
      <c r="O672" s="203"/>
    </row>
    <row r="673" spans="15:15" ht="15.75" customHeight="1">
      <c r="O673" s="203"/>
    </row>
    <row r="674" spans="15:15" ht="15.75" customHeight="1">
      <c r="O674" s="203"/>
    </row>
    <row r="675" spans="15:15" ht="15.75" customHeight="1">
      <c r="O675" s="203"/>
    </row>
    <row r="676" spans="15:15" ht="15.75" customHeight="1">
      <c r="O676" s="203"/>
    </row>
    <row r="677" spans="15:15" ht="15.75" customHeight="1">
      <c r="O677" s="203"/>
    </row>
    <row r="678" spans="15:15" ht="15.75" customHeight="1">
      <c r="O678" s="203"/>
    </row>
    <row r="679" spans="15:15" ht="15.75" customHeight="1">
      <c r="O679" s="203"/>
    </row>
    <row r="680" spans="15:15" ht="15.75" customHeight="1">
      <c r="O680" s="203"/>
    </row>
    <row r="681" spans="15:15" ht="15.75" customHeight="1">
      <c r="O681" s="203"/>
    </row>
    <row r="682" spans="15:15" ht="15.75" customHeight="1">
      <c r="O682" s="203"/>
    </row>
    <row r="683" spans="15:15" ht="15.75" customHeight="1">
      <c r="O683" s="203"/>
    </row>
    <row r="684" spans="15:15" ht="15.75" customHeight="1">
      <c r="O684" s="203"/>
    </row>
    <row r="685" spans="15:15" ht="15.75" customHeight="1">
      <c r="O685" s="203"/>
    </row>
    <row r="686" spans="15:15" ht="15.75" customHeight="1">
      <c r="O686" s="203"/>
    </row>
    <row r="687" spans="15:15" ht="15.75" customHeight="1">
      <c r="O687" s="203"/>
    </row>
    <row r="688" spans="15:15" ht="15.75" customHeight="1">
      <c r="O688" s="203"/>
    </row>
    <row r="689" spans="15:15" ht="15.75" customHeight="1">
      <c r="O689" s="203"/>
    </row>
    <row r="690" spans="15:15" ht="15.75" customHeight="1">
      <c r="O690" s="203"/>
    </row>
    <row r="691" spans="15:15" ht="15.75" customHeight="1">
      <c r="O691" s="203"/>
    </row>
    <row r="692" spans="15:15" ht="15.75" customHeight="1">
      <c r="O692" s="203"/>
    </row>
    <row r="693" spans="15:15" ht="15.75" customHeight="1">
      <c r="O693" s="203"/>
    </row>
    <row r="694" spans="15:15" ht="15.75" customHeight="1">
      <c r="O694" s="203"/>
    </row>
    <row r="695" spans="15:15" ht="15.75" customHeight="1">
      <c r="O695" s="203"/>
    </row>
    <row r="696" spans="15:15" ht="15.75" customHeight="1">
      <c r="O696" s="203"/>
    </row>
    <row r="697" spans="15:15" ht="15.75" customHeight="1">
      <c r="O697" s="203"/>
    </row>
    <row r="698" spans="15:15" ht="15.75" customHeight="1">
      <c r="O698" s="203"/>
    </row>
    <row r="699" spans="15:15" ht="15.75" customHeight="1">
      <c r="O699" s="203"/>
    </row>
    <row r="700" spans="15:15" ht="15.75" customHeight="1">
      <c r="O700" s="203"/>
    </row>
    <row r="701" spans="15:15" ht="15.75" customHeight="1">
      <c r="O701" s="203"/>
    </row>
    <row r="702" spans="15:15" ht="15.75" customHeight="1">
      <c r="O702" s="203"/>
    </row>
    <row r="703" spans="15:15" ht="15.75" customHeight="1">
      <c r="O703" s="203"/>
    </row>
    <row r="704" spans="15:15" ht="15.75" customHeight="1">
      <c r="O704" s="203"/>
    </row>
    <row r="705" spans="15:15" ht="15.75" customHeight="1">
      <c r="O705" s="203"/>
    </row>
    <row r="706" spans="15:15" ht="15.75" customHeight="1">
      <c r="O706" s="203"/>
    </row>
    <row r="707" spans="15:15" ht="15.75" customHeight="1">
      <c r="O707" s="203"/>
    </row>
    <row r="708" spans="15:15" ht="15.75" customHeight="1">
      <c r="O708" s="203"/>
    </row>
    <row r="709" spans="15:15" ht="15.75" customHeight="1">
      <c r="O709" s="203"/>
    </row>
    <row r="710" spans="15:15" ht="15.75" customHeight="1">
      <c r="O710" s="203"/>
    </row>
    <row r="711" spans="15:15" ht="15.75" customHeight="1">
      <c r="O711" s="203"/>
    </row>
    <row r="712" spans="15:15" ht="15.75" customHeight="1">
      <c r="O712" s="203"/>
    </row>
    <row r="713" spans="15:15" ht="15.75" customHeight="1">
      <c r="O713" s="203"/>
    </row>
    <row r="714" spans="15:15" ht="15.75" customHeight="1">
      <c r="O714" s="203"/>
    </row>
    <row r="715" spans="15:15" ht="15.75" customHeight="1">
      <c r="O715" s="203"/>
    </row>
    <row r="716" spans="15:15" ht="15.75" customHeight="1">
      <c r="O716" s="203"/>
    </row>
    <row r="717" spans="15:15" ht="15.75" customHeight="1">
      <c r="O717" s="203"/>
    </row>
    <row r="718" spans="15:15" ht="15.75" customHeight="1">
      <c r="O718" s="203"/>
    </row>
    <row r="719" spans="15:15" ht="15.75" customHeight="1">
      <c r="O719" s="203"/>
    </row>
    <row r="720" spans="15:15" ht="15.75" customHeight="1">
      <c r="O720" s="203"/>
    </row>
    <row r="721" spans="15:15" ht="15.75" customHeight="1">
      <c r="O721" s="203"/>
    </row>
    <row r="722" spans="15:15" ht="15.75" customHeight="1">
      <c r="O722" s="203"/>
    </row>
    <row r="723" spans="15:15" ht="15.75" customHeight="1">
      <c r="O723" s="203"/>
    </row>
    <row r="724" spans="15:15" ht="15.75" customHeight="1">
      <c r="O724" s="203"/>
    </row>
    <row r="725" spans="15:15" ht="15.75" customHeight="1">
      <c r="O725" s="203"/>
    </row>
    <row r="726" spans="15:15" ht="15.75" customHeight="1">
      <c r="O726" s="203"/>
    </row>
    <row r="727" spans="15:15" ht="15.75" customHeight="1">
      <c r="O727" s="203"/>
    </row>
    <row r="728" spans="15:15" ht="15.75" customHeight="1">
      <c r="O728" s="203"/>
    </row>
    <row r="729" spans="15:15" ht="15.75" customHeight="1">
      <c r="O729" s="203"/>
    </row>
    <row r="730" spans="15:15" ht="15.75" customHeight="1">
      <c r="O730" s="203"/>
    </row>
    <row r="731" spans="15:15" ht="15.75" customHeight="1">
      <c r="O731" s="203"/>
    </row>
    <row r="732" spans="15:15" ht="15.75" customHeight="1">
      <c r="O732" s="203"/>
    </row>
    <row r="733" spans="15:15" ht="15.75" customHeight="1">
      <c r="O733" s="203"/>
    </row>
    <row r="734" spans="15:15" ht="15.75" customHeight="1">
      <c r="O734" s="203"/>
    </row>
    <row r="735" spans="15:15" ht="15.75" customHeight="1">
      <c r="O735" s="203"/>
    </row>
    <row r="736" spans="15:15" ht="15.75" customHeight="1">
      <c r="O736" s="203"/>
    </row>
    <row r="737" spans="15:15" ht="15.75" customHeight="1">
      <c r="O737" s="203"/>
    </row>
    <row r="738" spans="15:15" ht="15.75" customHeight="1">
      <c r="O738" s="203"/>
    </row>
    <row r="739" spans="15:15" ht="15.75" customHeight="1">
      <c r="O739" s="203"/>
    </row>
    <row r="740" spans="15:15" ht="15.75" customHeight="1">
      <c r="O740" s="203"/>
    </row>
    <row r="741" spans="15:15" ht="15.75" customHeight="1">
      <c r="O741" s="203"/>
    </row>
    <row r="742" spans="15:15" ht="15.75" customHeight="1">
      <c r="O742" s="203"/>
    </row>
    <row r="743" spans="15:15" ht="15.75" customHeight="1">
      <c r="O743" s="203"/>
    </row>
    <row r="744" spans="15:15" ht="15.75" customHeight="1">
      <c r="O744" s="203"/>
    </row>
    <row r="745" spans="15:15" ht="15.75" customHeight="1">
      <c r="O745" s="203"/>
    </row>
    <row r="746" spans="15:15" ht="15.75" customHeight="1">
      <c r="O746" s="203"/>
    </row>
    <row r="747" spans="15:15" ht="15.75" customHeight="1">
      <c r="O747" s="203"/>
    </row>
    <row r="748" spans="15:15" ht="15.75" customHeight="1">
      <c r="O748" s="203"/>
    </row>
    <row r="749" spans="15:15" ht="15.75" customHeight="1">
      <c r="O749" s="203"/>
    </row>
    <row r="750" spans="15:15" ht="15.75" customHeight="1">
      <c r="O750" s="203"/>
    </row>
    <row r="751" spans="15:15" ht="15.75" customHeight="1">
      <c r="O751" s="203"/>
    </row>
    <row r="752" spans="15:15" ht="15.75" customHeight="1">
      <c r="O752" s="203"/>
    </row>
    <row r="753" spans="15:15" ht="15.75" customHeight="1">
      <c r="O753" s="203"/>
    </row>
    <row r="754" spans="15:15" ht="15.75" customHeight="1">
      <c r="O754" s="203"/>
    </row>
    <row r="755" spans="15:15" ht="15.75" customHeight="1">
      <c r="O755" s="203"/>
    </row>
    <row r="756" spans="15:15" ht="15.75" customHeight="1">
      <c r="O756" s="203"/>
    </row>
    <row r="757" spans="15:15" ht="15.75" customHeight="1">
      <c r="O757" s="203"/>
    </row>
    <row r="758" spans="15:15" ht="15.75" customHeight="1">
      <c r="O758" s="203"/>
    </row>
    <row r="759" spans="15:15" ht="15.75" customHeight="1">
      <c r="O759" s="203"/>
    </row>
    <row r="760" spans="15:15" ht="15.75" customHeight="1">
      <c r="O760" s="203"/>
    </row>
    <row r="761" spans="15:15" ht="15.75" customHeight="1">
      <c r="O761" s="203"/>
    </row>
    <row r="762" spans="15:15" ht="15.75" customHeight="1">
      <c r="O762" s="203"/>
    </row>
    <row r="763" spans="15:15" ht="15.75" customHeight="1">
      <c r="O763" s="203"/>
    </row>
    <row r="764" spans="15:15" ht="15.75" customHeight="1">
      <c r="O764" s="203"/>
    </row>
    <row r="765" spans="15:15" ht="15.75" customHeight="1">
      <c r="O765" s="203"/>
    </row>
    <row r="766" spans="15:15" ht="15.75" customHeight="1">
      <c r="O766" s="203"/>
    </row>
    <row r="767" spans="15:15" ht="15.75" customHeight="1">
      <c r="O767" s="203"/>
    </row>
    <row r="768" spans="15:15" ht="15.75" customHeight="1">
      <c r="O768" s="203"/>
    </row>
    <row r="769" spans="15:15" ht="15.75" customHeight="1">
      <c r="O769" s="203"/>
    </row>
    <row r="770" spans="15:15" ht="15.75" customHeight="1">
      <c r="O770" s="203"/>
    </row>
    <row r="771" spans="15:15" ht="15.75" customHeight="1">
      <c r="O771" s="203"/>
    </row>
    <row r="772" spans="15:15" ht="15.75" customHeight="1">
      <c r="O772" s="203"/>
    </row>
    <row r="773" spans="15:15" ht="15.75" customHeight="1">
      <c r="O773" s="203"/>
    </row>
    <row r="774" spans="15:15" ht="15.75" customHeight="1">
      <c r="O774" s="203"/>
    </row>
    <row r="775" spans="15:15" ht="15.75" customHeight="1">
      <c r="O775" s="203"/>
    </row>
    <row r="776" spans="15:15" ht="15.75" customHeight="1">
      <c r="O776" s="203"/>
    </row>
    <row r="777" spans="15:15" ht="15.75" customHeight="1">
      <c r="O777" s="203"/>
    </row>
    <row r="778" spans="15:15" ht="15.75" customHeight="1">
      <c r="O778" s="203"/>
    </row>
    <row r="779" spans="15:15" ht="15.75" customHeight="1">
      <c r="O779" s="203"/>
    </row>
    <row r="780" spans="15:15" ht="15.75" customHeight="1">
      <c r="O780" s="203"/>
    </row>
    <row r="781" spans="15:15" ht="15.75" customHeight="1">
      <c r="O781" s="203"/>
    </row>
    <row r="782" spans="15:15" ht="15.75" customHeight="1">
      <c r="O782" s="203"/>
    </row>
    <row r="783" spans="15:15" ht="15.75" customHeight="1">
      <c r="O783" s="203"/>
    </row>
    <row r="784" spans="15:15" ht="15.75" customHeight="1">
      <c r="O784" s="203"/>
    </row>
    <row r="785" spans="15:15" ht="15.75" customHeight="1">
      <c r="O785" s="203"/>
    </row>
    <row r="786" spans="15:15" ht="15.75" customHeight="1">
      <c r="O786" s="203"/>
    </row>
    <row r="787" spans="15:15" ht="15.75" customHeight="1">
      <c r="O787" s="203"/>
    </row>
    <row r="788" spans="15:15" ht="15.75" customHeight="1">
      <c r="O788" s="203"/>
    </row>
    <row r="789" spans="15:15" ht="15.75" customHeight="1">
      <c r="O789" s="203"/>
    </row>
    <row r="790" spans="15:15" ht="15.75" customHeight="1">
      <c r="O790" s="203"/>
    </row>
    <row r="791" spans="15:15" ht="15.75" customHeight="1">
      <c r="O791" s="203"/>
    </row>
    <row r="792" spans="15:15" ht="15.75" customHeight="1">
      <c r="O792" s="203"/>
    </row>
    <row r="793" spans="15:15" ht="15.75" customHeight="1">
      <c r="O793" s="203"/>
    </row>
    <row r="794" spans="15:15" ht="15.75" customHeight="1">
      <c r="O794" s="203"/>
    </row>
    <row r="795" spans="15:15" ht="15.75" customHeight="1">
      <c r="O795" s="203"/>
    </row>
    <row r="796" spans="15:15" ht="15.75" customHeight="1">
      <c r="O796" s="203"/>
    </row>
    <row r="797" spans="15:15" ht="15.75" customHeight="1">
      <c r="O797" s="203"/>
    </row>
    <row r="798" spans="15:15" ht="15.75" customHeight="1">
      <c r="O798" s="203"/>
    </row>
    <row r="799" spans="15:15" ht="15.75" customHeight="1">
      <c r="O799" s="203"/>
    </row>
    <row r="800" spans="15:15" ht="15.75" customHeight="1">
      <c r="O800" s="203"/>
    </row>
    <row r="801" spans="15:15" ht="15.75" customHeight="1">
      <c r="O801" s="203"/>
    </row>
    <row r="802" spans="15:15" ht="15.75" customHeight="1">
      <c r="O802" s="203"/>
    </row>
    <row r="803" spans="15:15" ht="15.75" customHeight="1">
      <c r="O803" s="203"/>
    </row>
    <row r="804" spans="15:15" ht="15.75" customHeight="1">
      <c r="O804" s="203"/>
    </row>
    <row r="805" spans="15:15" ht="15.75" customHeight="1">
      <c r="O805" s="203"/>
    </row>
    <row r="806" spans="15:15" ht="15.75" customHeight="1">
      <c r="O806" s="203"/>
    </row>
    <row r="807" spans="15:15" ht="15.75" customHeight="1">
      <c r="O807" s="203"/>
    </row>
    <row r="808" spans="15:15" ht="15.75" customHeight="1">
      <c r="O808" s="203"/>
    </row>
    <row r="809" spans="15:15" ht="15.75" customHeight="1">
      <c r="O809" s="203"/>
    </row>
    <row r="810" spans="15:15" ht="15.75" customHeight="1">
      <c r="O810" s="203"/>
    </row>
    <row r="811" spans="15:15" ht="15.75" customHeight="1">
      <c r="O811" s="203"/>
    </row>
    <row r="812" spans="15:15" ht="15.75" customHeight="1">
      <c r="O812" s="203"/>
    </row>
    <row r="813" spans="15:15" ht="15.75" customHeight="1">
      <c r="O813" s="203"/>
    </row>
    <row r="814" spans="15:15" ht="15.75" customHeight="1">
      <c r="O814" s="203"/>
    </row>
    <row r="815" spans="15:15" ht="15.75" customHeight="1">
      <c r="O815" s="203"/>
    </row>
    <row r="816" spans="15:15" ht="15.75" customHeight="1">
      <c r="O816" s="203"/>
    </row>
    <row r="817" spans="15:15" ht="15.75" customHeight="1">
      <c r="O817" s="203"/>
    </row>
    <row r="818" spans="15:15" ht="15.75" customHeight="1">
      <c r="O818" s="203"/>
    </row>
    <row r="819" spans="15:15" ht="15.75" customHeight="1">
      <c r="O819" s="203"/>
    </row>
    <row r="820" spans="15:15" ht="15.75" customHeight="1">
      <c r="O820" s="203"/>
    </row>
    <row r="821" spans="15:15" ht="15.75" customHeight="1">
      <c r="O821" s="203"/>
    </row>
    <row r="822" spans="15:15" ht="15.75" customHeight="1">
      <c r="O822" s="203"/>
    </row>
    <row r="823" spans="15:15" ht="15.75" customHeight="1">
      <c r="O823" s="203"/>
    </row>
    <row r="824" spans="15:15" ht="15.75" customHeight="1">
      <c r="O824" s="203"/>
    </row>
    <row r="825" spans="15:15" ht="15.75" customHeight="1">
      <c r="O825" s="203"/>
    </row>
    <row r="826" spans="15:15" ht="15.75" customHeight="1">
      <c r="O826" s="203"/>
    </row>
    <row r="827" spans="15:15" ht="15.75" customHeight="1">
      <c r="O827" s="203"/>
    </row>
    <row r="828" spans="15:15" ht="15.75" customHeight="1">
      <c r="O828" s="203"/>
    </row>
    <row r="829" spans="15:15" ht="15.75" customHeight="1">
      <c r="O829" s="203"/>
    </row>
    <row r="830" spans="15:15" ht="15.75" customHeight="1">
      <c r="O830" s="203"/>
    </row>
    <row r="831" spans="15:15" ht="15.75" customHeight="1">
      <c r="O831" s="203"/>
    </row>
    <row r="832" spans="15:15" ht="15.75" customHeight="1">
      <c r="O832" s="203"/>
    </row>
    <row r="833" spans="15:15" ht="15.75" customHeight="1">
      <c r="O833" s="203"/>
    </row>
    <row r="834" spans="15:15" ht="15.75" customHeight="1">
      <c r="O834" s="203"/>
    </row>
    <row r="835" spans="15:15" ht="15.75" customHeight="1">
      <c r="O835" s="203"/>
    </row>
    <row r="836" spans="15:15" ht="15.75" customHeight="1">
      <c r="O836" s="203"/>
    </row>
    <row r="837" spans="15:15" ht="15.75" customHeight="1">
      <c r="O837" s="203"/>
    </row>
    <row r="838" spans="15:15" ht="15.75" customHeight="1">
      <c r="O838" s="203"/>
    </row>
    <row r="839" spans="15:15" ht="15.75" customHeight="1">
      <c r="O839" s="203"/>
    </row>
    <row r="840" spans="15:15" ht="15.75" customHeight="1">
      <c r="O840" s="203"/>
    </row>
    <row r="841" spans="15:15" ht="15.75" customHeight="1">
      <c r="O841" s="203"/>
    </row>
    <row r="842" spans="15:15" ht="15.75" customHeight="1">
      <c r="O842" s="203"/>
    </row>
    <row r="843" spans="15:15" ht="15.75" customHeight="1">
      <c r="O843" s="203"/>
    </row>
    <row r="844" spans="15:15" ht="15.75" customHeight="1">
      <c r="O844" s="203"/>
    </row>
    <row r="845" spans="15:15" ht="15.75" customHeight="1">
      <c r="O845" s="203"/>
    </row>
    <row r="846" spans="15:15" ht="15.75" customHeight="1">
      <c r="O846" s="203"/>
    </row>
    <row r="847" spans="15:15" ht="15.75" customHeight="1">
      <c r="O847" s="203"/>
    </row>
    <row r="848" spans="15:15" ht="15.75" customHeight="1">
      <c r="O848" s="203"/>
    </row>
    <row r="849" spans="15:15" ht="15.75" customHeight="1">
      <c r="O849" s="203"/>
    </row>
    <row r="850" spans="15:15" ht="15.75" customHeight="1">
      <c r="O850" s="203"/>
    </row>
    <row r="851" spans="15:15" ht="15.75" customHeight="1">
      <c r="O851" s="203"/>
    </row>
    <row r="852" spans="15:15" ht="15.75" customHeight="1">
      <c r="O852" s="203"/>
    </row>
    <row r="853" spans="15:15" ht="15.75" customHeight="1">
      <c r="O853" s="203"/>
    </row>
    <row r="854" spans="15:15" ht="15.75" customHeight="1">
      <c r="O854" s="203"/>
    </row>
    <row r="855" spans="15:15" ht="15.75" customHeight="1">
      <c r="O855" s="203"/>
    </row>
    <row r="856" spans="15:15" ht="15.75" customHeight="1">
      <c r="O856" s="203"/>
    </row>
    <row r="857" spans="15:15" ht="15.75" customHeight="1">
      <c r="O857" s="203"/>
    </row>
    <row r="858" spans="15:15" ht="15.75" customHeight="1">
      <c r="O858" s="203"/>
    </row>
    <row r="859" spans="15:15" ht="15.75" customHeight="1">
      <c r="O859" s="203"/>
    </row>
    <row r="860" spans="15:15" ht="15.75" customHeight="1">
      <c r="O860" s="203"/>
    </row>
    <row r="861" spans="15:15" ht="15.75" customHeight="1">
      <c r="O861" s="203"/>
    </row>
    <row r="862" spans="15:15" ht="15.75" customHeight="1">
      <c r="O862" s="203"/>
    </row>
    <row r="863" spans="15:15" ht="15.75" customHeight="1">
      <c r="O863" s="203"/>
    </row>
    <row r="864" spans="15:15" ht="15.75" customHeight="1">
      <c r="O864" s="203"/>
    </row>
    <row r="865" spans="15:15" ht="15.75" customHeight="1">
      <c r="O865" s="203"/>
    </row>
    <row r="866" spans="15:15" ht="15.75" customHeight="1">
      <c r="O866" s="203"/>
    </row>
    <row r="867" spans="15:15" ht="15.75" customHeight="1">
      <c r="O867" s="203"/>
    </row>
    <row r="868" spans="15:15" ht="15.75" customHeight="1">
      <c r="O868" s="203"/>
    </row>
    <row r="869" spans="15:15" ht="15.75" customHeight="1">
      <c r="O869" s="203"/>
    </row>
    <row r="870" spans="15:15" ht="15.75" customHeight="1">
      <c r="O870" s="203"/>
    </row>
    <row r="871" spans="15:15" ht="15.75" customHeight="1">
      <c r="O871" s="203"/>
    </row>
    <row r="872" spans="15:15" ht="15.75" customHeight="1">
      <c r="O872" s="203"/>
    </row>
    <row r="873" spans="15:15" ht="15.75" customHeight="1">
      <c r="O873" s="203"/>
    </row>
    <row r="874" spans="15:15" ht="15.75" customHeight="1">
      <c r="O874" s="203"/>
    </row>
    <row r="875" spans="15:15" ht="15.75" customHeight="1">
      <c r="O875" s="203"/>
    </row>
    <row r="876" spans="15:15" ht="15.75" customHeight="1">
      <c r="O876" s="203"/>
    </row>
    <row r="877" spans="15:15" ht="15.75" customHeight="1">
      <c r="O877" s="203"/>
    </row>
    <row r="878" spans="15:15" ht="15.75" customHeight="1">
      <c r="O878" s="203"/>
    </row>
    <row r="879" spans="15:15" ht="15.75" customHeight="1">
      <c r="O879" s="203"/>
    </row>
    <row r="880" spans="15:15" ht="15.75" customHeight="1">
      <c r="O880" s="203"/>
    </row>
    <row r="881" spans="15:15" ht="15.75" customHeight="1">
      <c r="O881" s="203"/>
    </row>
    <row r="882" spans="15:15" ht="15.75" customHeight="1">
      <c r="O882" s="203"/>
    </row>
    <row r="883" spans="15:15" ht="15.75" customHeight="1">
      <c r="O883" s="203"/>
    </row>
    <row r="884" spans="15:15" ht="15.75" customHeight="1">
      <c r="O884" s="203"/>
    </row>
    <row r="885" spans="15:15" ht="15.75" customHeight="1">
      <c r="O885" s="203"/>
    </row>
    <row r="886" spans="15:15" ht="15.75" customHeight="1">
      <c r="O886" s="203"/>
    </row>
    <row r="887" spans="15:15" ht="15.75" customHeight="1">
      <c r="O887" s="203"/>
    </row>
    <row r="888" spans="15:15" ht="15.75" customHeight="1">
      <c r="O888" s="203"/>
    </row>
    <row r="889" spans="15:15" ht="15.75" customHeight="1">
      <c r="O889" s="203"/>
    </row>
    <row r="890" spans="15:15" ht="15.75" customHeight="1">
      <c r="O890" s="203"/>
    </row>
    <row r="891" spans="15:15" ht="15.75" customHeight="1">
      <c r="O891" s="203"/>
    </row>
    <row r="892" spans="15:15" ht="15.75" customHeight="1">
      <c r="O892" s="203"/>
    </row>
    <row r="893" spans="15:15" ht="15.75" customHeight="1">
      <c r="O893" s="203"/>
    </row>
    <row r="894" spans="15:15" ht="15.75" customHeight="1">
      <c r="O894" s="203"/>
    </row>
    <row r="895" spans="15:15" ht="15.75" customHeight="1">
      <c r="O895" s="203"/>
    </row>
    <row r="896" spans="15:15" ht="15.75" customHeight="1">
      <c r="O896" s="203"/>
    </row>
    <row r="897" spans="15:15" ht="15.75" customHeight="1">
      <c r="O897" s="203"/>
    </row>
    <row r="898" spans="15:15" ht="15.75" customHeight="1">
      <c r="O898" s="203"/>
    </row>
    <row r="899" spans="15:15" ht="15.75" customHeight="1">
      <c r="O899" s="203"/>
    </row>
    <row r="900" spans="15:15" ht="15.75" customHeight="1">
      <c r="O900" s="203"/>
    </row>
    <row r="901" spans="15:15" ht="15.75" customHeight="1">
      <c r="O901" s="203"/>
    </row>
    <row r="902" spans="15:15" ht="15.75" customHeight="1">
      <c r="O902" s="203"/>
    </row>
    <row r="903" spans="15:15" ht="15.75" customHeight="1">
      <c r="O903" s="203"/>
    </row>
    <row r="904" spans="15:15" ht="15.75" customHeight="1">
      <c r="O904" s="203"/>
    </row>
    <row r="905" spans="15:15" ht="15.75" customHeight="1">
      <c r="O905" s="203"/>
    </row>
    <row r="906" spans="15:15" ht="15.75" customHeight="1">
      <c r="O906" s="203"/>
    </row>
    <row r="907" spans="15:15" ht="15.75" customHeight="1">
      <c r="O907" s="203"/>
    </row>
    <row r="908" spans="15:15" ht="15.75" customHeight="1">
      <c r="O908" s="203"/>
    </row>
    <row r="909" spans="15:15" ht="15.75" customHeight="1">
      <c r="O909" s="203"/>
    </row>
    <row r="910" spans="15:15" ht="15.75" customHeight="1">
      <c r="O910" s="203"/>
    </row>
    <row r="911" spans="15:15" ht="15.75" customHeight="1">
      <c r="O911" s="203"/>
    </row>
    <row r="912" spans="15:15" ht="15.75" customHeight="1">
      <c r="O912" s="203"/>
    </row>
    <row r="913" spans="15:15" ht="15.75" customHeight="1">
      <c r="O913" s="203"/>
    </row>
    <row r="914" spans="15:15" ht="15.75" customHeight="1">
      <c r="O914" s="203"/>
    </row>
    <row r="915" spans="15:15" ht="15.75" customHeight="1">
      <c r="O915" s="203"/>
    </row>
    <row r="916" spans="15:15" ht="15.75" customHeight="1">
      <c r="O916" s="203"/>
    </row>
    <row r="917" spans="15:15" ht="15.75" customHeight="1">
      <c r="O917" s="203"/>
    </row>
    <row r="918" spans="15:15" ht="15.75" customHeight="1">
      <c r="O918" s="203"/>
    </row>
    <row r="919" spans="15:15" ht="15.75" customHeight="1">
      <c r="O919" s="203"/>
    </row>
    <row r="920" spans="15:15" ht="15.75" customHeight="1">
      <c r="O920" s="203"/>
    </row>
    <row r="921" spans="15:15" ht="15.75" customHeight="1">
      <c r="O921" s="203"/>
    </row>
    <row r="922" spans="15:15" ht="15.75" customHeight="1">
      <c r="O922" s="203"/>
    </row>
    <row r="923" spans="15:15" ht="15.75" customHeight="1">
      <c r="O923" s="203"/>
    </row>
    <row r="924" spans="15:15" ht="15.75" customHeight="1">
      <c r="O924" s="203"/>
    </row>
    <row r="925" spans="15:15" ht="15.75" customHeight="1">
      <c r="O925" s="203"/>
    </row>
    <row r="926" spans="15:15" ht="15.75" customHeight="1">
      <c r="O926" s="203"/>
    </row>
    <row r="927" spans="15:15" ht="15.75" customHeight="1">
      <c r="O927" s="203"/>
    </row>
    <row r="928" spans="15:15" ht="15.75" customHeight="1">
      <c r="O928" s="203"/>
    </row>
    <row r="929" spans="15:15" ht="15.75" customHeight="1">
      <c r="O929" s="203"/>
    </row>
    <row r="930" spans="15:15" ht="15.75" customHeight="1">
      <c r="O930" s="203"/>
    </row>
    <row r="931" spans="15:15" ht="15.75" customHeight="1">
      <c r="O931" s="203"/>
    </row>
    <row r="932" spans="15:15" ht="15.75" customHeight="1">
      <c r="O932" s="203"/>
    </row>
    <row r="933" spans="15:15" ht="15.75" customHeight="1">
      <c r="O933" s="203"/>
    </row>
    <row r="934" spans="15:15" ht="15.75" customHeight="1">
      <c r="O934" s="203"/>
    </row>
    <row r="935" spans="15:15" ht="15.75" customHeight="1">
      <c r="O935" s="203"/>
    </row>
    <row r="936" spans="15:15" ht="15.75" customHeight="1">
      <c r="O936" s="203"/>
    </row>
    <row r="937" spans="15:15" ht="15.75" customHeight="1">
      <c r="O937" s="203"/>
    </row>
    <row r="938" spans="15:15" ht="15.75" customHeight="1">
      <c r="O938" s="203"/>
    </row>
    <row r="939" spans="15:15" ht="15.75" customHeight="1">
      <c r="O939" s="203"/>
    </row>
    <row r="940" spans="15:15" ht="15.75" customHeight="1">
      <c r="O940" s="203"/>
    </row>
    <row r="941" spans="15:15" ht="15.75" customHeight="1">
      <c r="O941" s="203"/>
    </row>
    <row r="942" spans="15:15" ht="15.75" customHeight="1">
      <c r="O942" s="203"/>
    </row>
    <row r="943" spans="15:15" ht="15.75" customHeight="1">
      <c r="O943" s="203"/>
    </row>
    <row r="944" spans="15:15" ht="15.75" customHeight="1">
      <c r="O944" s="203"/>
    </row>
    <row r="945" spans="15:15" ht="15.75" customHeight="1">
      <c r="O945" s="203"/>
    </row>
    <row r="946" spans="15:15" ht="15.75" customHeight="1">
      <c r="O946" s="203"/>
    </row>
    <row r="947" spans="15:15" ht="15.75" customHeight="1">
      <c r="O947" s="203"/>
    </row>
    <row r="948" spans="15:15" ht="15.75" customHeight="1">
      <c r="O948" s="203"/>
    </row>
    <row r="949" spans="15:15" ht="15.75" customHeight="1">
      <c r="O949" s="203"/>
    </row>
    <row r="950" spans="15:15" ht="15.75" customHeight="1">
      <c r="O950" s="203"/>
    </row>
    <row r="951" spans="15:15" ht="15.75" customHeight="1">
      <c r="O951" s="203"/>
    </row>
    <row r="952" spans="15:15" ht="15.75" customHeight="1">
      <c r="O952" s="203"/>
    </row>
    <row r="953" spans="15:15" ht="15.75" customHeight="1">
      <c r="O953" s="203"/>
    </row>
    <row r="954" spans="15:15" ht="15.75" customHeight="1">
      <c r="O954" s="203"/>
    </row>
    <row r="955" spans="15:15" ht="15.75" customHeight="1">
      <c r="O955" s="203"/>
    </row>
    <row r="956" spans="15:15" ht="15.75" customHeight="1">
      <c r="O956" s="203"/>
    </row>
    <row r="957" spans="15:15" ht="15.75" customHeight="1">
      <c r="O957" s="203"/>
    </row>
    <row r="958" spans="15:15" ht="15.75" customHeight="1">
      <c r="O958" s="203"/>
    </row>
    <row r="959" spans="15:15" ht="15.75" customHeight="1">
      <c r="O959" s="203"/>
    </row>
    <row r="960" spans="15:15" ht="15.75" customHeight="1">
      <c r="O960" s="203"/>
    </row>
    <row r="961" spans="15:15" ht="15.75" customHeight="1">
      <c r="O961" s="203"/>
    </row>
    <row r="962" spans="15:15" ht="15.75" customHeight="1">
      <c r="O962" s="203"/>
    </row>
    <row r="963" spans="15:15" ht="15.75" customHeight="1">
      <c r="O963" s="203"/>
    </row>
    <row r="964" spans="15:15" ht="15.75" customHeight="1">
      <c r="O964" s="203"/>
    </row>
    <row r="965" spans="15:15" ht="15.75" customHeight="1">
      <c r="O965" s="203"/>
    </row>
    <row r="966" spans="15:15" ht="15.75" customHeight="1">
      <c r="O966" s="203"/>
    </row>
    <row r="967" spans="15:15" ht="15.75" customHeight="1">
      <c r="O967" s="203"/>
    </row>
    <row r="968" spans="15:15" ht="15.75" customHeight="1">
      <c r="O968" s="203"/>
    </row>
    <row r="969" spans="15:15" ht="15.75" customHeight="1">
      <c r="O969" s="203"/>
    </row>
    <row r="970" spans="15:15" ht="15.75" customHeight="1">
      <c r="O970" s="203"/>
    </row>
    <row r="971" spans="15:15" ht="15.75" customHeight="1">
      <c r="O971" s="203"/>
    </row>
    <row r="972" spans="15:15" ht="15.75" customHeight="1">
      <c r="O972" s="203"/>
    </row>
    <row r="973" spans="15:15" ht="15.75" customHeight="1">
      <c r="O973" s="203"/>
    </row>
    <row r="974" spans="15:15" ht="15.75" customHeight="1">
      <c r="O974" s="203"/>
    </row>
    <row r="975" spans="15:15" ht="15.75" customHeight="1">
      <c r="O975" s="203"/>
    </row>
    <row r="976" spans="15:15" ht="15.75" customHeight="1">
      <c r="O976" s="203"/>
    </row>
    <row r="977" spans="15:15" ht="15.75" customHeight="1">
      <c r="O977" s="203"/>
    </row>
    <row r="978" spans="15:15" ht="15.75" customHeight="1">
      <c r="O978" s="203"/>
    </row>
    <row r="979" spans="15:15" ht="15.75" customHeight="1">
      <c r="O979" s="203"/>
    </row>
    <row r="980" spans="15:15" ht="15.75" customHeight="1">
      <c r="O980" s="203"/>
    </row>
    <row r="981" spans="15:15" ht="15.75" customHeight="1">
      <c r="O981" s="203"/>
    </row>
    <row r="982" spans="15:15" ht="15.75" customHeight="1">
      <c r="O982" s="203"/>
    </row>
    <row r="983" spans="15:15" ht="15.75" customHeight="1">
      <c r="O983" s="203"/>
    </row>
    <row r="984" spans="15:15" ht="15.75" customHeight="1">
      <c r="O984" s="203"/>
    </row>
    <row r="985" spans="15:15" ht="15.75" customHeight="1">
      <c r="O985" s="203"/>
    </row>
    <row r="986" spans="15:15" ht="15.75" customHeight="1">
      <c r="O986" s="203"/>
    </row>
    <row r="987" spans="15:15" ht="15.75" customHeight="1">
      <c r="O987" s="203"/>
    </row>
    <row r="988" spans="15:15" ht="15.75" customHeight="1">
      <c r="O988" s="203"/>
    </row>
    <row r="989" spans="15:15" ht="15.75" customHeight="1">
      <c r="O989" s="203"/>
    </row>
    <row r="990" spans="15:15" ht="15.75" customHeight="1">
      <c r="O990" s="203"/>
    </row>
    <row r="991" spans="15:15" ht="15.75" customHeight="1">
      <c r="O991" s="203"/>
    </row>
    <row r="992" spans="15:15" ht="15.75" customHeight="1">
      <c r="O992" s="203"/>
    </row>
    <row r="993" spans="15:15" ht="15.75" customHeight="1">
      <c r="O993" s="203"/>
    </row>
    <row r="994" spans="15:15" ht="15.75" customHeight="1">
      <c r="O994" s="203"/>
    </row>
    <row r="995" spans="15:15" ht="15.75" customHeight="1">
      <c r="O995" s="203"/>
    </row>
    <row r="996" spans="15:15" ht="15.75" customHeight="1">
      <c r="O996" s="203"/>
    </row>
    <row r="997" spans="15:15" ht="15.75" customHeight="1">
      <c r="O997" s="203"/>
    </row>
    <row r="998" spans="15:15" ht="15.75" customHeight="1">
      <c r="O998" s="203"/>
    </row>
    <row r="999" spans="15:15" ht="15.75" customHeight="1">
      <c r="O999" s="203"/>
    </row>
    <row r="1000" spans="15:15" ht="15.75" customHeight="1">
      <c r="O1000" s="203"/>
    </row>
    <row r="1001" spans="15:15" ht="15.75" customHeight="1">
      <c r="O1001" s="203"/>
    </row>
    <row r="1002" spans="15:15" ht="15.75" customHeight="1">
      <c r="O1002" s="203"/>
    </row>
    <row r="1003" spans="15:15" ht="15.75" customHeight="1">
      <c r="O1003" s="203"/>
    </row>
  </sheetData>
  <mergeCells count="29">
    <mergeCell ref="C155:D155"/>
    <mergeCell ref="C163:D163"/>
    <mergeCell ref="A166:B166"/>
    <mergeCell ref="A168:B173"/>
    <mergeCell ref="C65:D65"/>
    <mergeCell ref="C73:D73"/>
    <mergeCell ref="C81:D81"/>
    <mergeCell ref="C89:D89"/>
    <mergeCell ref="C97:D97"/>
    <mergeCell ref="C107:D107"/>
    <mergeCell ref="C115:D115"/>
    <mergeCell ref="C57:D57"/>
    <mergeCell ref="C123:D123"/>
    <mergeCell ref="C131:D131"/>
    <mergeCell ref="C139:D139"/>
    <mergeCell ref="C147:D147"/>
    <mergeCell ref="C17:D17"/>
    <mergeCell ref="C25:D25"/>
    <mergeCell ref="C33:D33"/>
    <mergeCell ref="C41:D41"/>
    <mergeCell ref="C49:D49"/>
    <mergeCell ref="A1:AL1"/>
    <mergeCell ref="A2:AL2"/>
    <mergeCell ref="A4:A5"/>
    <mergeCell ref="B4:B5"/>
    <mergeCell ref="E4:F4"/>
    <mergeCell ref="H4:AK4"/>
    <mergeCell ref="AL4:AL5"/>
    <mergeCell ref="C4:D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1003"/>
  <sheetViews>
    <sheetView workbookViewId="0"/>
  </sheetViews>
  <sheetFormatPr defaultColWidth="14.42578125" defaultRowHeight="15" customHeight="1"/>
  <cols>
    <col min="1" max="1" width="3.42578125" customWidth="1"/>
    <col min="2" max="2" width="19.28515625" customWidth="1"/>
    <col min="3" max="3" width="3.5703125" customWidth="1"/>
    <col min="4" max="4" width="18.7109375" customWidth="1"/>
    <col min="5" max="5" width="8.140625" customWidth="1"/>
    <col min="6" max="6" width="7.5703125" customWidth="1"/>
    <col min="7" max="37" width="3.140625" customWidth="1"/>
    <col min="38" max="38" width="8.28515625" customWidth="1"/>
    <col min="39" max="39" width="3.7109375" customWidth="1"/>
    <col min="40" max="40" width="3.85546875" customWidth="1"/>
    <col min="41" max="41" width="8.28515625" customWidth="1"/>
    <col min="42" max="45" width="3.7109375" customWidth="1"/>
    <col min="46" max="46" width="5.85546875" customWidth="1"/>
    <col min="47" max="50" width="3.7109375" customWidth="1"/>
    <col min="51" max="58" width="8.7109375" customWidth="1"/>
  </cols>
  <sheetData>
    <row r="1" spans="1:58" ht="16.5" customHeight="1">
      <c r="A1" s="300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7.25" customHeight="1">
      <c r="A2" s="300" t="s">
        <v>95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7.2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18.75" customHeight="1">
      <c r="A4" s="301" t="s">
        <v>3</v>
      </c>
      <c r="B4" s="303" t="s">
        <v>4</v>
      </c>
      <c r="C4" s="303" t="s">
        <v>5</v>
      </c>
      <c r="D4" s="305"/>
      <c r="E4" s="307" t="s">
        <v>6</v>
      </c>
      <c r="F4" s="289"/>
      <c r="G4" s="4"/>
      <c r="H4" s="287" t="s">
        <v>96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9"/>
      <c r="AL4" s="310" t="s">
        <v>8</v>
      </c>
    </row>
    <row r="5" spans="1:58" ht="31.5" customHeight="1">
      <c r="A5" s="302"/>
      <c r="B5" s="304"/>
      <c r="C5" s="304"/>
      <c r="D5" s="306"/>
      <c r="E5" s="5" t="s">
        <v>10</v>
      </c>
      <c r="F5" s="6" t="s">
        <v>11</v>
      </c>
      <c r="G5" s="7">
        <v>1</v>
      </c>
      <c r="H5" s="8">
        <v>2</v>
      </c>
      <c r="I5" s="8">
        <v>3</v>
      </c>
      <c r="J5" s="7">
        <v>4</v>
      </c>
      <c r="K5" s="8">
        <v>5</v>
      </c>
      <c r="L5" s="8">
        <v>6</v>
      </c>
      <c r="M5" s="7">
        <v>7</v>
      </c>
      <c r="N5" s="8">
        <v>8</v>
      </c>
      <c r="O5" s="8">
        <v>9</v>
      </c>
      <c r="P5" s="7">
        <v>10</v>
      </c>
      <c r="Q5" s="8">
        <v>11</v>
      </c>
      <c r="R5" s="8">
        <v>12</v>
      </c>
      <c r="S5" s="7">
        <v>13</v>
      </c>
      <c r="T5" s="8">
        <v>14</v>
      </c>
      <c r="U5" s="8">
        <v>15</v>
      </c>
      <c r="V5" s="7">
        <v>16</v>
      </c>
      <c r="W5" s="8">
        <v>17</v>
      </c>
      <c r="X5" s="8">
        <v>18</v>
      </c>
      <c r="Y5" s="7">
        <v>19</v>
      </c>
      <c r="Z5" s="8">
        <v>20</v>
      </c>
      <c r="AA5" s="8">
        <v>21</v>
      </c>
      <c r="AB5" s="7">
        <v>22</v>
      </c>
      <c r="AC5" s="8">
        <v>23</v>
      </c>
      <c r="AD5" s="8">
        <v>24</v>
      </c>
      <c r="AE5" s="7">
        <v>25</v>
      </c>
      <c r="AF5" s="8">
        <v>26</v>
      </c>
      <c r="AG5" s="8">
        <v>27</v>
      </c>
      <c r="AH5" s="7">
        <v>28</v>
      </c>
      <c r="AI5" s="8">
        <v>29</v>
      </c>
      <c r="AJ5" s="8">
        <v>30</v>
      </c>
      <c r="AK5" s="7"/>
      <c r="AL5" s="309"/>
    </row>
    <row r="6" spans="1:58" ht="15.75" customHeight="1">
      <c r="A6" s="13">
        <v>1</v>
      </c>
      <c r="B6" s="14" t="s">
        <v>13</v>
      </c>
      <c r="C6" s="15">
        <v>1</v>
      </c>
      <c r="D6" s="16" t="s">
        <v>14</v>
      </c>
      <c r="E6" s="17">
        <f>F6*3</f>
        <v>4080</v>
      </c>
      <c r="F6" s="18">
        <v>1360</v>
      </c>
      <c r="G6" s="19"/>
      <c r="H6" s="165"/>
      <c r="I6" s="19"/>
      <c r="J6" s="19"/>
      <c r="K6" s="19"/>
      <c r="L6" s="19"/>
      <c r="M6" s="19"/>
      <c r="N6" s="19"/>
      <c r="O6" s="20"/>
      <c r="P6" s="19"/>
      <c r="Q6" s="19"/>
      <c r="R6" s="19"/>
      <c r="S6" s="19"/>
      <c r="T6" s="19"/>
      <c r="U6" s="165"/>
      <c r="V6" s="19"/>
      <c r="W6" s="19"/>
      <c r="X6" s="165"/>
      <c r="Y6" s="165"/>
      <c r="Z6" s="165"/>
      <c r="AA6" s="19"/>
      <c r="AB6" s="165"/>
      <c r="AC6" s="19"/>
      <c r="AD6" s="19"/>
      <c r="AE6" s="165"/>
      <c r="AF6" s="165"/>
      <c r="AG6" s="165"/>
      <c r="AH6" s="19"/>
      <c r="AI6" s="19"/>
      <c r="AJ6" s="19"/>
      <c r="AK6" s="20"/>
      <c r="AL6" s="129">
        <f t="shared" ref="AL6:AL16" si="0">SUM(G6:AK6)</f>
        <v>0</v>
      </c>
    </row>
    <row r="7" spans="1:58" ht="15.75" customHeight="1">
      <c r="A7" s="130"/>
      <c r="B7" s="131"/>
      <c r="C7" s="15">
        <v>2</v>
      </c>
      <c r="D7" s="16" t="s">
        <v>13</v>
      </c>
      <c r="E7" s="17">
        <v>234</v>
      </c>
      <c r="F7" s="18">
        <v>78</v>
      </c>
      <c r="G7" s="19"/>
      <c r="H7" s="19"/>
      <c r="I7" s="19"/>
      <c r="J7" s="19"/>
      <c r="K7" s="19"/>
      <c r="L7" s="19"/>
      <c r="M7" s="19"/>
      <c r="N7" s="19"/>
      <c r="O7" s="20"/>
      <c r="P7" s="19"/>
      <c r="Q7" s="19"/>
      <c r="R7" s="19"/>
      <c r="S7" s="19"/>
      <c r="T7" s="19"/>
      <c r="U7" s="19"/>
      <c r="V7" s="165"/>
      <c r="W7" s="19"/>
      <c r="X7" s="19"/>
      <c r="Y7" s="19"/>
      <c r="Z7" s="165"/>
      <c r="AA7" s="19"/>
      <c r="AB7" s="19"/>
      <c r="AC7" s="19"/>
      <c r="AD7" s="19"/>
      <c r="AE7" s="19"/>
      <c r="AF7" s="165"/>
      <c r="AG7" s="19"/>
      <c r="AH7" s="19"/>
      <c r="AI7" s="19"/>
      <c r="AJ7" s="19"/>
      <c r="AK7" s="20"/>
      <c r="AL7" s="129">
        <f t="shared" si="0"/>
        <v>0</v>
      </c>
    </row>
    <row r="8" spans="1:58" ht="15.75" customHeight="1">
      <c r="A8" s="130"/>
      <c r="B8" s="131"/>
      <c r="C8" s="15">
        <v>3</v>
      </c>
      <c r="D8" s="16" t="s">
        <v>15</v>
      </c>
      <c r="E8" s="25">
        <f>752+280</f>
        <v>1032</v>
      </c>
      <c r="F8" s="18">
        <f>188+70</f>
        <v>258</v>
      </c>
      <c r="G8" s="19"/>
      <c r="H8" s="19"/>
      <c r="I8" s="19"/>
      <c r="J8" s="19"/>
      <c r="K8" s="19"/>
      <c r="L8" s="19"/>
      <c r="M8" s="19"/>
      <c r="N8" s="19"/>
      <c r="O8" s="20"/>
      <c r="P8" s="19"/>
      <c r="Q8" s="19"/>
      <c r="R8" s="19"/>
      <c r="S8" s="19"/>
      <c r="T8" s="165"/>
      <c r="U8" s="165"/>
      <c r="V8" s="19"/>
      <c r="W8" s="19"/>
      <c r="X8" s="19"/>
      <c r="Y8" s="165"/>
      <c r="Z8" s="19"/>
      <c r="AA8" s="19"/>
      <c r="AB8" s="19"/>
      <c r="AC8" s="165"/>
      <c r="AD8" s="19"/>
      <c r="AE8" s="165"/>
      <c r="AF8" s="19"/>
      <c r="AG8" s="165"/>
      <c r="AH8" s="19"/>
      <c r="AI8" s="165"/>
      <c r="AJ8" s="19"/>
      <c r="AK8" s="20"/>
      <c r="AL8" s="129">
        <f t="shared" si="0"/>
        <v>0</v>
      </c>
    </row>
    <row r="9" spans="1:58" ht="15.75" customHeight="1">
      <c r="A9" s="130"/>
      <c r="B9" s="131"/>
      <c r="C9" s="15">
        <v>4</v>
      </c>
      <c r="D9" s="16" t="s">
        <v>28</v>
      </c>
      <c r="E9" s="25">
        <f t="shared" ref="E9:E11" si="1">3*F9</f>
        <v>1500</v>
      </c>
      <c r="F9" s="18">
        <v>500</v>
      </c>
      <c r="G9" s="19"/>
      <c r="H9" s="19"/>
      <c r="I9" s="19"/>
      <c r="J9" s="19"/>
      <c r="K9" s="19"/>
      <c r="L9" s="19"/>
      <c r="M9" s="19"/>
      <c r="N9" s="19"/>
      <c r="O9" s="20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20"/>
      <c r="AL9" s="129">
        <f t="shared" si="0"/>
        <v>0</v>
      </c>
    </row>
    <row r="10" spans="1:58" ht="15.75" customHeight="1">
      <c r="A10" s="130"/>
      <c r="B10" s="131"/>
      <c r="C10" s="15">
        <v>5</v>
      </c>
      <c r="D10" s="16" t="s">
        <v>29</v>
      </c>
      <c r="E10" s="25">
        <f t="shared" si="1"/>
        <v>2901</v>
      </c>
      <c r="F10" s="18">
        <v>967</v>
      </c>
      <c r="G10" s="19"/>
      <c r="H10" s="19"/>
      <c r="I10" s="19"/>
      <c r="J10" s="19"/>
      <c r="K10" s="19"/>
      <c r="L10" s="19"/>
      <c r="M10" s="19"/>
      <c r="N10" s="19"/>
      <c r="O10" s="20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0"/>
      <c r="AL10" s="129">
        <f t="shared" si="0"/>
        <v>0</v>
      </c>
    </row>
    <row r="11" spans="1:58" ht="15.75" customHeight="1">
      <c r="A11" s="130"/>
      <c r="B11" s="131"/>
      <c r="C11" s="15">
        <v>6</v>
      </c>
      <c r="D11" s="16" t="s">
        <v>30</v>
      </c>
      <c r="E11" s="25">
        <f t="shared" si="1"/>
        <v>1536</v>
      </c>
      <c r="F11" s="18">
        <v>512</v>
      </c>
      <c r="G11" s="19"/>
      <c r="H11" s="19"/>
      <c r="I11" s="19"/>
      <c r="J11" s="19"/>
      <c r="K11" s="19"/>
      <c r="L11" s="19"/>
      <c r="M11" s="19"/>
      <c r="N11" s="19"/>
      <c r="O11" s="20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0"/>
      <c r="AL11" s="129">
        <f t="shared" si="0"/>
        <v>0</v>
      </c>
    </row>
    <row r="12" spans="1:58" ht="15.75" customHeight="1">
      <c r="A12" s="13"/>
      <c r="B12" s="23"/>
      <c r="C12" s="26">
        <v>7</v>
      </c>
      <c r="D12" s="24" t="s">
        <v>31</v>
      </c>
      <c r="E12" s="25">
        <v>1100</v>
      </c>
      <c r="F12" s="18">
        <v>500</v>
      </c>
      <c r="G12" s="19"/>
      <c r="H12" s="19"/>
      <c r="I12" s="19"/>
      <c r="J12" s="19"/>
      <c r="K12" s="19"/>
      <c r="L12" s="19"/>
      <c r="M12" s="19"/>
      <c r="N12" s="19"/>
      <c r="O12" s="20"/>
      <c r="P12" s="19"/>
      <c r="Q12" s="19"/>
      <c r="R12" s="19"/>
      <c r="S12" s="19"/>
      <c r="T12" s="19"/>
      <c r="U12" s="19"/>
      <c r="V12" s="165"/>
      <c r="W12" s="19"/>
      <c r="X12" s="19"/>
      <c r="Y12" s="19"/>
      <c r="Z12" s="19"/>
      <c r="AA12" s="19"/>
      <c r="AB12" s="165"/>
      <c r="AC12" s="19"/>
      <c r="AD12" s="19"/>
      <c r="AE12" s="19"/>
      <c r="AF12" s="19"/>
      <c r="AG12" s="19"/>
      <c r="AH12" s="19"/>
      <c r="AI12" s="19"/>
      <c r="AJ12" s="19"/>
      <c r="AK12" s="20"/>
      <c r="AL12" s="129">
        <f t="shared" si="0"/>
        <v>0</v>
      </c>
    </row>
    <row r="13" spans="1:58" ht="15.75" customHeight="1">
      <c r="A13" s="13"/>
      <c r="B13" s="23"/>
      <c r="C13" s="26">
        <v>8</v>
      </c>
      <c r="D13" s="24" t="s">
        <v>36</v>
      </c>
      <c r="E13" s="25">
        <v>1065</v>
      </c>
      <c r="F13" s="18">
        <v>450</v>
      </c>
      <c r="G13" s="19"/>
      <c r="H13" s="19"/>
      <c r="I13" s="19"/>
      <c r="J13" s="19"/>
      <c r="K13" s="19"/>
      <c r="L13" s="19"/>
      <c r="M13" s="19"/>
      <c r="N13" s="19"/>
      <c r="O13" s="20"/>
      <c r="P13" s="19"/>
      <c r="Q13" s="19"/>
      <c r="R13" s="19"/>
      <c r="S13" s="19"/>
      <c r="T13" s="165"/>
      <c r="U13" s="165"/>
      <c r="V13" s="19"/>
      <c r="W13" s="19"/>
      <c r="X13" s="19"/>
      <c r="Y13" s="165"/>
      <c r="Z13" s="165"/>
      <c r="AA13" s="19"/>
      <c r="AB13" s="19"/>
      <c r="AC13" s="19"/>
      <c r="AD13" s="165"/>
      <c r="AE13" s="165"/>
      <c r="AF13" s="19"/>
      <c r="AG13" s="19"/>
      <c r="AH13" s="165"/>
      <c r="AI13" s="19"/>
      <c r="AJ13" s="19"/>
      <c r="AK13" s="20"/>
      <c r="AL13" s="129">
        <f t="shared" si="0"/>
        <v>0</v>
      </c>
    </row>
    <row r="14" spans="1:58" ht="15.75" customHeight="1">
      <c r="A14" s="13"/>
      <c r="B14" s="23"/>
      <c r="C14" s="26">
        <v>9</v>
      </c>
      <c r="D14" s="24" t="s">
        <v>63</v>
      </c>
      <c r="E14" s="25">
        <v>632</v>
      </c>
      <c r="F14" s="18">
        <v>140</v>
      </c>
      <c r="G14" s="19"/>
      <c r="H14" s="19"/>
      <c r="I14" s="19"/>
      <c r="J14" s="19"/>
      <c r="K14" s="19"/>
      <c r="L14" s="19"/>
      <c r="M14" s="19"/>
      <c r="N14" s="19"/>
      <c r="O14" s="20"/>
      <c r="P14" s="19"/>
      <c r="Q14" s="19"/>
      <c r="R14" s="19"/>
      <c r="S14" s="19"/>
      <c r="T14" s="19"/>
      <c r="U14" s="19"/>
      <c r="V14" s="165"/>
      <c r="W14" s="19"/>
      <c r="X14" s="19"/>
      <c r="Y14" s="19"/>
      <c r="Z14" s="19"/>
      <c r="AA14" s="165"/>
      <c r="AB14" s="19"/>
      <c r="AC14" s="19"/>
      <c r="AD14" s="19"/>
      <c r="AE14" s="19"/>
      <c r="AF14" s="19"/>
      <c r="AG14" s="19"/>
      <c r="AH14" s="19"/>
      <c r="AI14" s="19"/>
      <c r="AJ14" s="19"/>
      <c r="AK14" s="20"/>
      <c r="AL14" s="129">
        <f t="shared" si="0"/>
        <v>0</v>
      </c>
    </row>
    <row r="15" spans="1:58" ht="15.75" customHeight="1">
      <c r="A15" s="13"/>
      <c r="B15" s="23"/>
      <c r="C15" s="26">
        <v>10</v>
      </c>
      <c r="D15" s="166" t="s">
        <v>64</v>
      </c>
      <c r="E15" s="167">
        <v>542</v>
      </c>
      <c r="F15" s="168">
        <v>240</v>
      </c>
      <c r="G15" s="19"/>
      <c r="H15" s="19"/>
      <c r="I15" s="19"/>
      <c r="J15" s="19"/>
      <c r="K15" s="19"/>
      <c r="L15" s="19"/>
      <c r="M15" s="19"/>
      <c r="N15" s="19"/>
      <c r="O15" s="20"/>
      <c r="P15" s="19"/>
      <c r="Q15" s="19"/>
      <c r="R15" s="19"/>
      <c r="S15" s="19"/>
      <c r="T15" s="19"/>
      <c r="U15" s="19"/>
      <c r="V15" s="19"/>
      <c r="W15" s="19"/>
      <c r="X15" s="19"/>
      <c r="Y15" s="165"/>
      <c r="Z15" s="19"/>
      <c r="AA15" s="19"/>
      <c r="AB15" s="19"/>
      <c r="AC15" s="19"/>
      <c r="AD15" s="165"/>
      <c r="AE15" s="19"/>
      <c r="AF15" s="19"/>
      <c r="AG15" s="19"/>
      <c r="AH15" s="19"/>
      <c r="AI15" s="19"/>
      <c r="AJ15" s="19"/>
      <c r="AK15" s="20"/>
      <c r="AL15" s="129">
        <f t="shared" si="0"/>
        <v>0</v>
      </c>
    </row>
    <row r="16" spans="1:58" ht="15.75" customHeight="1">
      <c r="A16" s="13"/>
      <c r="B16" s="23"/>
      <c r="C16" s="169">
        <v>11</v>
      </c>
      <c r="D16" s="166" t="s">
        <v>65</v>
      </c>
      <c r="E16" s="167"/>
      <c r="F16" s="168"/>
      <c r="G16" s="19"/>
      <c r="H16" s="19"/>
      <c r="I16" s="19"/>
      <c r="J16" s="19"/>
      <c r="K16" s="19"/>
      <c r="L16" s="19"/>
      <c r="M16" s="19"/>
      <c r="N16" s="19"/>
      <c r="O16" s="20"/>
      <c r="P16" s="19"/>
      <c r="Q16" s="19"/>
      <c r="R16" s="19"/>
      <c r="S16" s="19"/>
      <c r="T16" s="19"/>
      <c r="U16" s="19"/>
      <c r="V16" s="19"/>
      <c r="W16" s="19"/>
      <c r="X16" s="19"/>
      <c r="Y16" s="165"/>
      <c r="Z16" s="19"/>
      <c r="AA16" s="19"/>
      <c r="AB16" s="19"/>
      <c r="AC16" s="19"/>
      <c r="AD16" s="165"/>
      <c r="AE16" s="19"/>
      <c r="AF16" s="19"/>
      <c r="AG16" s="19"/>
      <c r="AH16" s="19"/>
      <c r="AI16" s="19"/>
      <c r="AJ16" s="19"/>
      <c r="AK16" s="20"/>
      <c r="AL16" s="129">
        <f t="shared" si="0"/>
        <v>0</v>
      </c>
    </row>
    <row r="17" spans="1:38" ht="15.75" customHeight="1">
      <c r="A17" s="28"/>
      <c r="B17" s="29"/>
      <c r="C17" s="291" t="s">
        <v>16</v>
      </c>
      <c r="D17" s="292"/>
      <c r="E17" s="30">
        <f t="shared" ref="E17:F17" si="2">SUM(E6:E16)</f>
        <v>14622</v>
      </c>
      <c r="F17" s="30">
        <f t="shared" si="2"/>
        <v>5005</v>
      </c>
      <c r="G17" s="31"/>
      <c r="H17" s="31"/>
      <c r="I17" s="31"/>
      <c r="J17" s="31"/>
      <c r="K17" s="31"/>
      <c r="L17" s="31"/>
      <c r="M17" s="31"/>
      <c r="N17" s="31"/>
      <c r="O17" s="170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132">
        <f>SUM(AL6:AL16)</f>
        <v>0</v>
      </c>
    </row>
    <row r="18" spans="1:38" ht="15.75" customHeight="1">
      <c r="A18" s="13">
        <v>2</v>
      </c>
      <c r="B18" s="35" t="s">
        <v>17</v>
      </c>
      <c r="C18" s="36">
        <v>1</v>
      </c>
      <c r="D18" s="37" t="s">
        <v>18</v>
      </c>
      <c r="E18" s="38">
        <f>901+778+506+500</f>
        <v>2685</v>
      </c>
      <c r="F18" s="38">
        <f>306+264+183+142</f>
        <v>895</v>
      </c>
      <c r="G18" s="39"/>
      <c r="H18" s="39"/>
      <c r="I18" s="39"/>
      <c r="J18" s="39"/>
      <c r="K18" s="39"/>
      <c r="L18" s="39"/>
      <c r="M18" s="39"/>
      <c r="N18" s="39"/>
      <c r="O18" s="3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171"/>
      <c r="AC18" s="39"/>
      <c r="AD18" s="39"/>
      <c r="AE18" s="39"/>
      <c r="AF18" s="39"/>
      <c r="AG18" s="39"/>
      <c r="AH18" s="39"/>
      <c r="AI18" s="171"/>
      <c r="AJ18" s="39"/>
      <c r="AK18" s="36"/>
      <c r="AL18" s="133">
        <f t="shared" ref="AL18:AL24" si="3">SUM(G18:AK18)</f>
        <v>0</v>
      </c>
    </row>
    <row r="19" spans="1:38" ht="15.75" customHeight="1">
      <c r="A19" s="130"/>
      <c r="B19" s="18"/>
      <c r="C19" s="20">
        <v>2</v>
      </c>
      <c r="D19" s="42" t="s">
        <v>23</v>
      </c>
      <c r="E19" s="38">
        <f>F19*3</f>
        <v>435</v>
      </c>
      <c r="F19" s="43">
        <v>145</v>
      </c>
      <c r="G19" s="39"/>
      <c r="H19" s="39"/>
      <c r="I19" s="39"/>
      <c r="J19" s="39"/>
      <c r="K19" s="39"/>
      <c r="L19" s="39"/>
      <c r="M19" s="39"/>
      <c r="N19" s="39"/>
      <c r="O19" s="3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171"/>
      <c r="AD19" s="39"/>
      <c r="AE19" s="39"/>
      <c r="AF19" s="39"/>
      <c r="AG19" s="39"/>
      <c r="AH19" s="39"/>
      <c r="AI19" s="171"/>
      <c r="AJ19" s="39"/>
      <c r="AK19" s="36"/>
      <c r="AL19" s="133">
        <f t="shared" si="3"/>
        <v>0</v>
      </c>
    </row>
    <row r="20" spans="1:38" ht="15.75" customHeight="1">
      <c r="A20" s="130"/>
      <c r="B20" s="18"/>
      <c r="C20" s="20">
        <v>3</v>
      </c>
      <c r="D20" s="44" t="s">
        <v>32</v>
      </c>
      <c r="E20" s="45">
        <f>4*F20</f>
        <v>1600</v>
      </c>
      <c r="F20" s="41">
        <v>400</v>
      </c>
      <c r="G20" s="39"/>
      <c r="H20" s="39"/>
      <c r="I20" s="39"/>
      <c r="J20" s="39"/>
      <c r="K20" s="39"/>
      <c r="L20" s="39"/>
      <c r="M20" s="39"/>
      <c r="N20" s="39"/>
      <c r="O20" s="36"/>
      <c r="P20" s="39"/>
      <c r="Q20" s="39"/>
      <c r="R20" s="39"/>
      <c r="S20" s="39"/>
      <c r="T20" s="39"/>
      <c r="U20" s="39"/>
      <c r="V20" s="171"/>
      <c r="W20" s="39"/>
      <c r="X20" s="39"/>
      <c r="Y20" s="39"/>
      <c r="Z20" s="39"/>
      <c r="AA20" s="39"/>
      <c r="AB20" s="39"/>
      <c r="AC20" s="39"/>
      <c r="AD20" s="171"/>
      <c r="AE20" s="39"/>
      <c r="AF20" s="39"/>
      <c r="AG20" s="39"/>
      <c r="AH20" s="39"/>
      <c r="AI20" s="171"/>
      <c r="AJ20" s="39"/>
      <c r="AK20" s="36"/>
      <c r="AL20" s="133">
        <f t="shared" si="3"/>
        <v>0</v>
      </c>
    </row>
    <row r="21" spans="1:38" ht="15.75" customHeight="1">
      <c r="A21" s="130"/>
      <c r="B21" s="18"/>
      <c r="C21" s="20">
        <v>4</v>
      </c>
      <c r="D21" s="42" t="s">
        <v>33</v>
      </c>
      <c r="E21" s="134">
        <v>680</v>
      </c>
      <c r="F21" s="18">
        <v>325</v>
      </c>
      <c r="G21" s="19"/>
      <c r="H21" s="19"/>
      <c r="I21" s="19"/>
      <c r="J21" s="19"/>
      <c r="K21" s="19"/>
      <c r="L21" s="19"/>
      <c r="M21" s="19"/>
      <c r="N21" s="19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65"/>
      <c r="AE21" s="19"/>
      <c r="AF21" s="19"/>
      <c r="AG21" s="19"/>
      <c r="AH21" s="19"/>
      <c r="AI21" s="19"/>
      <c r="AJ21" s="19"/>
      <c r="AK21" s="18"/>
      <c r="AL21" s="133">
        <f t="shared" si="3"/>
        <v>0</v>
      </c>
    </row>
    <row r="22" spans="1:38" ht="15.75" customHeight="1">
      <c r="A22" s="130"/>
      <c r="B22" s="18"/>
      <c r="C22" s="20">
        <v>5</v>
      </c>
      <c r="D22" s="42"/>
      <c r="E22" s="134"/>
      <c r="F22" s="18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8"/>
      <c r="AL22" s="133">
        <f t="shared" si="3"/>
        <v>0</v>
      </c>
    </row>
    <row r="23" spans="1:38" ht="15.75" customHeight="1">
      <c r="A23" s="130"/>
      <c r="B23" s="18"/>
      <c r="C23" s="20">
        <v>6</v>
      </c>
      <c r="D23" s="42"/>
      <c r="E23" s="134"/>
      <c r="F23" s="18"/>
      <c r="G23" s="19"/>
      <c r="H23" s="19"/>
      <c r="I23" s="19"/>
      <c r="J23" s="19"/>
      <c r="K23" s="19"/>
      <c r="L23" s="19"/>
      <c r="M23" s="19"/>
      <c r="N23" s="19"/>
      <c r="O23" s="20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8"/>
      <c r="AL23" s="133">
        <f t="shared" si="3"/>
        <v>0</v>
      </c>
    </row>
    <row r="24" spans="1:38" ht="15.75" customHeight="1">
      <c r="A24" s="13"/>
      <c r="B24" s="41"/>
      <c r="C24" s="20">
        <v>7</v>
      </c>
      <c r="D24" s="44"/>
      <c r="E24" s="45"/>
      <c r="F24" s="41"/>
      <c r="G24" s="46"/>
      <c r="H24" s="46"/>
      <c r="I24" s="46"/>
      <c r="J24" s="46"/>
      <c r="K24" s="46"/>
      <c r="L24" s="46"/>
      <c r="M24" s="46"/>
      <c r="N24" s="46"/>
      <c r="O24" s="47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7"/>
      <c r="AL24" s="133">
        <f t="shared" si="3"/>
        <v>0</v>
      </c>
    </row>
    <row r="25" spans="1:38" ht="15.75" customHeight="1">
      <c r="A25" s="49"/>
      <c r="B25" s="50"/>
      <c r="C25" s="293" t="s">
        <v>16</v>
      </c>
      <c r="D25" s="292"/>
      <c r="E25" s="51">
        <f t="shared" ref="E25:F25" si="4">SUM(E18:E24)</f>
        <v>5400</v>
      </c>
      <c r="F25" s="51">
        <f t="shared" si="4"/>
        <v>1765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135">
        <f>SUM(AL18:AL24)</f>
        <v>0</v>
      </c>
    </row>
    <row r="26" spans="1:38" ht="15.75" customHeight="1">
      <c r="A26" s="56">
        <v>3</v>
      </c>
      <c r="B26" s="14" t="s">
        <v>19</v>
      </c>
      <c r="C26" s="15">
        <v>1</v>
      </c>
      <c r="D26" s="16" t="s">
        <v>20</v>
      </c>
      <c r="E26" s="25">
        <v>840</v>
      </c>
      <c r="F26" s="17">
        <v>380</v>
      </c>
      <c r="G26" s="57"/>
      <c r="H26" s="57"/>
      <c r="I26" s="57"/>
      <c r="J26" s="57"/>
      <c r="K26" s="57"/>
      <c r="L26" s="57"/>
      <c r="M26" s="57"/>
      <c r="N26" s="57"/>
      <c r="O26" s="15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172"/>
      <c r="AB26" s="57"/>
      <c r="AC26" s="57"/>
      <c r="AD26" s="57"/>
      <c r="AE26" s="57"/>
      <c r="AF26" s="57"/>
      <c r="AG26" s="57"/>
      <c r="AH26" s="57"/>
      <c r="AI26" s="57"/>
      <c r="AJ26" s="57"/>
      <c r="AK26" s="15"/>
      <c r="AL26" s="133">
        <f t="shared" ref="AL26:AL32" si="5">SUM(G26:AK26)</f>
        <v>0</v>
      </c>
    </row>
    <row r="27" spans="1:38" ht="15.75" customHeight="1">
      <c r="A27" s="58"/>
      <c r="C27" s="15">
        <v>2</v>
      </c>
      <c r="D27" s="16" t="s">
        <v>19</v>
      </c>
      <c r="E27" s="17">
        <f>4*F27</f>
        <v>960</v>
      </c>
      <c r="F27" s="17">
        <v>240</v>
      </c>
      <c r="G27" s="57"/>
      <c r="H27" s="57"/>
      <c r="I27" s="57"/>
      <c r="J27" s="57"/>
      <c r="K27" s="57"/>
      <c r="L27" s="57"/>
      <c r="M27" s="57"/>
      <c r="N27" s="57"/>
      <c r="O27" s="15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15"/>
      <c r="AL27" s="133">
        <f t="shared" si="5"/>
        <v>0</v>
      </c>
    </row>
    <row r="28" spans="1:38" ht="15.75" customHeight="1">
      <c r="A28" s="136"/>
      <c r="B28" s="16"/>
      <c r="C28" s="15">
        <v>3</v>
      </c>
      <c r="D28" s="16" t="s">
        <v>66</v>
      </c>
      <c r="E28" s="25">
        <v>316</v>
      </c>
      <c r="F28" s="17">
        <v>79</v>
      </c>
      <c r="G28" s="57"/>
      <c r="H28" s="57"/>
      <c r="I28" s="57"/>
      <c r="J28" s="57"/>
      <c r="K28" s="57"/>
      <c r="L28" s="57"/>
      <c r="M28" s="57"/>
      <c r="N28" s="57"/>
      <c r="O28" s="15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15"/>
      <c r="AL28" s="133">
        <f t="shared" si="5"/>
        <v>0</v>
      </c>
    </row>
    <row r="29" spans="1:38" ht="15.75" customHeight="1">
      <c r="A29" s="136"/>
      <c r="B29" s="16"/>
      <c r="C29" s="15">
        <v>4</v>
      </c>
      <c r="D29" s="173" t="s">
        <v>67</v>
      </c>
      <c r="E29" s="167">
        <v>431</v>
      </c>
      <c r="F29" s="174">
        <v>197</v>
      </c>
      <c r="G29" s="57"/>
      <c r="H29" s="57"/>
      <c r="I29" s="57"/>
      <c r="J29" s="57"/>
      <c r="K29" s="57"/>
      <c r="L29" s="57"/>
      <c r="M29" s="57"/>
      <c r="N29" s="57"/>
      <c r="O29" s="15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172"/>
      <c r="AG29" s="57"/>
      <c r="AH29" s="57"/>
      <c r="AI29" s="57"/>
      <c r="AJ29" s="57"/>
      <c r="AK29" s="15"/>
      <c r="AL29" s="133">
        <f t="shared" si="5"/>
        <v>0</v>
      </c>
    </row>
    <row r="30" spans="1:38" ht="15.75" customHeight="1">
      <c r="A30" s="136"/>
      <c r="B30" s="131"/>
      <c r="C30" s="15">
        <v>5</v>
      </c>
      <c r="D30" s="16"/>
      <c r="E30" s="25"/>
      <c r="F30" s="17"/>
      <c r="G30" s="57"/>
      <c r="H30" s="57"/>
      <c r="I30" s="57"/>
      <c r="J30" s="57"/>
      <c r="K30" s="57"/>
      <c r="L30" s="57"/>
      <c r="M30" s="57"/>
      <c r="N30" s="57"/>
      <c r="O30" s="15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15"/>
      <c r="AL30" s="133">
        <f t="shared" si="5"/>
        <v>0</v>
      </c>
    </row>
    <row r="31" spans="1:38" ht="15.75" customHeight="1">
      <c r="A31" s="136"/>
      <c r="B31" s="131"/>
      <c r="C31" s="91">
        <v>6</v>
      </c>
      <c r="D31" s="137"/>
      <c r="E31" s="138"/>
      <c r="F31" s="139"/>
      <c r="G31" s="140"/>
      <c r="H31" s="140"/>
      <c r="I31" s="140"/>
      <c r="J31" s="140"/>
      <c r="K31" s="140"/>
      <c r="L31" s="140"/>
      <c r="M31" s="140"/>
      <c r="N31" s="140"/>
      <c r="O31" s="141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1"/>
      <c r="AL31" s="133">
        <f t="shared" si="5"/>
        <v>0</v>
      </c>
    </row>
    <row r="32" spans="1:38" ht="15.75" customHeight="1">
      <c r="A32" s="58"/>
      <c r="B32" s="23"/>
      <c r="C32" s="26">
        <v>7</v>
      </c>
      <c r="D32" s="24"/>
      <c r="E32" s="59"/>
      <c r="F32" s="60"/>
      <c r="G32" s="61"/>
      <c r="H32" s="61"/>
      <c r="I32" s="61"/>
      <c r="J32" s="61"/>
      <c r="K32" s="61"/>
      <c r="L32" s="61"/>
      <c r="M32" s="61"/>
      <c r="N32" s="61"/>
      <c r="O32" s="59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0"/>
      <c r="AL32" s="133">
        <f t="shared" si="5"/>
        <v>0</v>
      </c>
    </row>
    <row r="33" spans="1:58" ht="15.75" customHeight="1">
      <c r="A33" s="62"/>
      <c r="B33" s="63"/>
      <c r="C33" s="294" t="s">
        <v>16</v>
      </c>
      <c r="D33" s="292"/>
      <c r="E33" s="64">
        <f t="shared" ref="E33:F33" si="6">SUM(E26:E32)</f>
        <v>2547</v>
      </c>
      <c r="F33" s="64">
        <f t="shared" si="6"/>
        <v>896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142">
        <f>SUM(AL26:AL32)</f>
        <v>0</v>
      </c>
    </row>
    <row r="34" spans="1:58" ht="15.75" customHeight="1">
      <c r="A34" s="67">
        <v>4</v>
      </c>
      <c r="B34" s="68" t="s">
        <v>24</v>
      </c>
      <c r="C34" s="69">
        <v>1</v>
      </c>
      <c r="D34" s="70" t="s">
        <v>25</v>
      </c>
      <c r="E34" s="17">
        <v>79</v>
      </c>
      <c r="F34" s="17">
        <v>24</v>
      </c>
      <c r="G34" s="67"/>
      <c r="H34" s="67"/>
      <c r="I34" s="67"/>
      <c r="J34" s="67"/>
      <c r="K34" s="67"/>
      <c r="L34" s="67"/>
      <c r="M34" s="67"/>
      <c r="N34" s="67"/>
      <c r="O34" s="72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133">
        <f t="shared" ref="AL34:AL40" si="7">SUM(G34:AK34)</f>
        <v>0</v>
      </c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</row>
    <row r="35" spans="1:58" ht="15.75" customHeight="1">
      <c r="A35" s="76"/>
      <c r="B35" s="77"/>
      <c r="C35" s="91">
        <v>2</v>
      </c>
      <c r="D35" s="92" t="s">
        <v>34</v>
      </c>
      <c r="E35" s="17">
        <v>809</v>
      </c>
      <c r="F35" s="17">
        <v>247</v>
      </c>
      <c r="G35" s="76"/>
      <c r="H35" s="76"/>
      <c r="I35" s="76"/>
      <c r="J35" s="76"/>
      <c r="K35" s="76"/>
      <c r="L35" s="76"/>
      <c r="M35" s="76"/>
      <c r="N35" s="76"/>
      <c r="O35" s="17"/>
      <c r="P35" s="76"/>
      <c r="Q35" s="76"/>
      <c r="R35" s="175"/>
      <c r="S35" s="76"/>
      <c r="T35" s="76"/>
      <c r="U35" s="76"/>
      <c r="V35" s="76"/>
      <c r="W35" s="175"/>
      <c r="X35" s="76"/>
      <c r="Y35" s="76"/>
      <c r="Z35" s="76"/>
      <c r="AA35" s="76"/>
      <c r="AB35" s="76"/>
      <c r="AC35" s="76"/>
      <c r="AD35" s="76"/>
      <c r="AE35" s="175"/>
      <c r="AF35" s="76"/>
      <c r="AG35" s="76"/>
      <c r="AH35" s="76"/>
      <c r="AI35" s="76"/>
      <c r="AJ35" s="76"/>
      <c r="AK35" s="76"/>
      <c r="AL35" s="133">
        <f t="shared" si="7"/>
        <v>0</v>
      </c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</row>
    <row r="36" spans="1:58" ht="15.75" customHeight="1">
      <c r="A36" s="76"/>
      <c r="B36" s="77"/>
      <c r="C36" s="91">
        <v>3</v>
      </c>
      <c r="D36" s="143" t="s">
        <v>35</v>
      </c>
      <c r="E36" s="176">
        <v>2996</v>
      </c>
      <c r="F36" s="176">
        <v>749</v>
      </c>
      <c r="G36" s="76"/>
      <c r="H36" s="76"/>
      <c r="I36" s="76"/>
      <c r="J36" s="76"/>
      <c r="K36" s="76"/>
      <c r="L36" s="76"/>
      <c r="M36" s="76"/>
      <c r="N36" s="76"/>
      <c r="O36" s="17"/>
      <c r="P36" s="76"/>
      <c r="Q36" s="76"/>
      <c r="R36" s="76"/>
      <c r="S36" s="76"/>
      <c r="T36" s="76"/>
      <c r="U36" s="76"/>
      <c r="V36" s="76"/>
      <c r="W36" s="175"/>
      <c r="X36" s="76"/>
      <c r="Y36" s="76"/>
      <c r="Z36" s="76"/>
      <c r="AA36" s="76"/>
      <c r="AB36" s="76"/>
      <c r="AC36" s="76"/>
      <c r="AD36" s="76"/>
      <c r="AE36" s="175"/>
      <c r="AF36" s="76"/>
      <c r="AG36" s="76"/>
      <c r="AH36" s="76"/>
      <c r="AI36" s="76"/>
      <c r="AJ36" s="76"/>
      <c r="AK36" s="76"/>
      <c r="AL36" s="133">
        <f t="shared" si="7"/>
        <v>0</v>
      </c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</row>
    <row r="37" spans="1:58" ht="15.75" customHeight="1">
      <c r="A37" s="76"/>
      <c r="B37" s="77"/>
      <c r="C37" s="91">
        <v>4</v>
      </c>
      <c r="D37" s="145" t="s">
        <v>36</v>
      </c>
      <c r="E37" s="17">
        <v>413</v>
      </c>
      <c r="F37" s="17">
        <v>202</v>
      </c>
      <c r="G37" s="76"/>
      <c r="H37" s="76"/>
      <c r="I37" s="76"/>
      <c r="J37" s="76"/>
      <c r="K37" s="76"/>
      <c r="L37" s="76"/>
      <c r="M37" s="76"/>
      <c r="N37" s="76"/>
      <c r="O37" s="17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175"/>
      <c r="AA37" s="76"/>
      <c r="AB37" s="76"/>
      <c r="AC37" s="76"/>
      <c r="AD37" s="76"/>
      <c r="AE37" s="76"/>
      <c r="AF37" s="175"/>
      <c r="AG37" s="175"/>
      <c r="AH37" s="76"/>
      <c r="AI37" s="76"/>
      <c r="AJ37" s="76"/>
      <c r="AK37" s="76"/>
      <c r="AL37" s="133">
        <f t="shared" si="7"/>
        <v>0</v>
      </c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</row>
    <row r="38" spans="1:58" ht="15.75" customHeight="1">
      <c r="A38" s="76"/>
      <c r="B38" s="77"/>
      <c r="C38" s="91">
        <v>5</v>
      </c>
      <c r="D38" s="145" t="s">
        <v>37</v>
      </c>
      <c r="E38" s="17">
        <v>450</v>
      </c>
      <c r="F38" s="17">
        <v>180</v>
      </c>
      <c r="G38" s="76"/>
      <c r="H38" s="76"/>
      <c r="I38" s="76"/>
      <c r="J38" s="76"/>
      <c r="K38" s="76"/>
      <c r="L38" s="76"/>
      <c r="M38" s="76"/>
      <c r="N38" s="76"/>
      <c r="O38" s="17"/>
      <c r="P38" s="76"/>
      <c r="Q38" s="76"/>
      <c r="R38" s="76"/>
      <c r="S38" s="76"/>
      <c r="T38" s="76"/>
      <c r="U38" s="76"/>
      <c r="V38" s="76"/>
      <c r="W38" s="175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133">
        <f t="shared" si="7"/>
        <v>0</v>
      </c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</row>
    <row r="39" spans="1:58" ht="15.75" customHeight="1">
      <c r="A39" s="76"/>
      <c r="B39" s="77"/>
      <c r="C39" s="91">
        <v>6</v>
      </c>
      <c r="D39" s="145" t="s">
        <v>68</v>
      </c>
      <c r="E39" s="17">
        <v>413</v>
      </c>
      <c r="F39" s="17">
        <v>202</v>
      </c>
      <c r="G39" s="76"/>
      <c r="H39" s="76"/>
      <c r="I39" s="76"/>
      <c r="J39" s="76"/>
      <c r="K39" s="76"/>
      <c r="L39" s="76"/>
      <c r="M39" s="76"/>
      <c r="N39" s="76"/>
      <c r="O39" s="17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175"/>
      <c r="AA39" s="175"/>
      <c r="AB39" s="76"/>
      <c r="AC39" s="76"/>
      <c r="AD39" s="76"/>
      <c r="AE39" s="76"/>
      <c r="AF39" s="76"/>
      <c r="AG39" s="76"/>
      <c r="AH39" s="76"/>
      <c r="AI39" s="175"/>
      <c r="AJ39" s="76"/>
      <c r="AK39" s="76"/>
      <c r="AL39" s="133">
        <f t="shared" si="7"/>
        <v>0</v>
      </c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</row>
    <row r="40" spans="1:58" ht="15.75" customHeight="1">
      <c r="A40" s="81"/>
      <c r="B40" s="82"/>
      <c r="C40" s="91">
        <v>7</v>
      </c>
      <c r="D40" s="146"/>
      <c r="E40" s="84"/>
      <c r="F40" s="84"/>
      <c r="G40" s="81"/>
      <c r="H40" s="81"/>
      <c r="I40" s="81"/>
      <c r="J40" s="81"/>
      <c r="K40" s="81"/>
      <c r="L40" s="81"/>
      <c r="M40" s="81"/>
      <c r="N40" s="81"/>
      <c r="O40" s="177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133">
        <f t="shared" si="7"/>
        <v>0</v>
      </c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</row>
    <row r="41" spans="1:58" ht="15.75" customHeight="1">
      <c r="A41" s="85"/>
      <c r="B41" s="86"/>
      <c r="C41" s="295" t="s">
        <v>16</v>
      </c>
      <c r="D41" s="292"/>
      <c r="E41" s="87">
        <f t="shared" ref="E41:F41" si="8">SUM(E34:E40)</f>
        <v>5160</v>
      </c>
      <c r="F41" s="87">
        <f t="shared" si="8"/>
        <v>1604</v>
      </c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147">
        <f>SUM(AL34:AL40)</f>
        <v>0</v>
      </c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</row>
    <row r="42" spans="1:58" ht="15.75" customHeight="1">
      <c r="A42" s="67">
        <v>5</v>
      </c>
      <c r="B42" s="68" t="s">
        <v>38</v>
      </c>
      <c r="C42" s="69">
        <v>1</v>
      </c>
      <c r="D42" s="70" t="s">
        <v>39</v>
      </c>
      <c r="E42" s="17">
        <f>F42*4</f>
        <v>1408</v>
      </c>
      <c r="F42" s="17">
        <f>16*22</f>
        <v>352</v>
      </c>
      <c r="G42" s="67"/>
      <c r="H42" s="67"/>
      <c r="I42" s="67"/>
      <c r="J42" s="67"/>
      <c r="K42" s="67"/>
      <c r="L42" s="67"/>
      <c r="M42" s="67"/>
      <c r="N42" s="67"/>
      <c r="O42" s="72"/>
      <c r="P42" s="67"/>
      <c r="Q42" s="67"/>
      <c r="R42" s="178"/>
      <c r="S42" s="67"/>
      <c r="T42" s="67"/>
      <c r="U42" s="67"/>
      <c r="V42" s="67"/>
      <c r="W42" s="178"/>
      <c r="X42" s="178"/>
      <c r="Y42" s="67"/>
      <c r="Z42" s="67"/>
      <c r="AA42" s="178"/>
      <c r="AB42" s="178"/>
      <c r="AC42" s="178"/>
      <c r="AD42" s="67"/>
      <c r="AE42" s="67"/>
      <c r="AF42" s="67"/>
      <c r="AG42" s="178"/>
      <c r="AH42" s="67"/>
      <c r="AI42" s="67"/>
      <c r="AJ42" s="67"/>
      <c r="AK42" s="67"/>
      <c r="AL42" s="148">
        <f t="shared" ref="AL42:AL48" si="9">SUM(G42:AK42)</f>
        <v>0</v>
      </c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</row>
    <row r="43" spans="1:58" ht="15.75" customHeight="1">
      <c r="A43" s="149"/>
      <c r="B43" s="150"/>
      <c r="C43" s="91">
        <v>2</v>
      </c>
      <c r="D43" s="151" t="s">
        <v>40</v>
      </c>
      <c r="E43" s="17">
        <v>1100</v>
      </c>
      <c r="F43" s="17">
        <v>498</v>
      </c>
      <c r="G43" s="149"/>
      <c r="H43" s="149"/>
      <c r="I43" s="149"/>
      <c r="J43" s="149"/>
      <c r="K43" s="149"/>
      <c r="L43" s="149"/>
      <c r="M43" s="149"/>
      <c r="N43" s="149"/>
      <c r="O43" s="17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8">
        <f t="shared" si="9"/>
        <v>0</v>
      </c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</row>
    <row r="44" spans="1:58" ht="15.75" customHeight="1">
      <c r="A44" s="149"/>
      <c r="B44" s="150"/>
      <c r="C44" s="91">
        <v>3</v>
      </c>
      <c r="D44" s="151" t="s">
        <v>41</v>
      </c>
      <c r="E44" s="17">
        <v>756</v>
      </c>
      <c r="F44" s="17">
        <v>300</v>
      </c>
      <c r="G44" s="149"/>
      <c r="H44" s="149"/>
      <c r="I44" s="149"/>
      <c r="J44" s="149"/>
      <c r="K44" s="149"/>
      <c r="L44" s="149"/>
      <c r="M44" s="149"/>
      <c r="N44" s="149"/>
      <c r="O44" s="179"/>
      <c r="P44" s="149"/>
      <c r="Q44" s="149"/>
      <c r="R44" s="149"/>
      <c r="S44" s="149"/>
      <c r="T44" s="149"/>
      <c r="U44" s="149"/>
      <c r="V44" s="149"/>
      <c r="W44" s="180"/>
      <c r="X44" s="149"/>
      <c r="Y44" s="149"/>
      <c r="Z44" s="149"/>
      <c r="AA44" s="149"/>
      <c r="AB44" s="180"/>
      <c r="AC44" s="180"/>
      <c r="AD44" s="149"/>
      <c r="AE44" s="149"/>
      <c r="AF44" s="180"/>
      <c r="AG44" s="149"/>
      <c r="AH44" s="149"/>
      <c r="AI44" s="149"/>
      <c r="AJ44" s="149"/>
      <c r="AK44" s="149"/>
      <c r="AL44" s="148">
        <f t="shared" si="9"/>
        <v>0</v>
      </c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</row>
    <row r="45" spans="1:58" ht="15.75" customHeight="1">
      <c r="A45" s="149"/>
      <c r="B45" s="150"/>
      <c r="C45" s="91">
        <v>4</v>
      </c>
      <c r="D45" s="181" t="s">
        <v>69</v>
      </c>
      <c r="E45" s="174">
        <v>450</v>
      </c>
      <c r="F45" s="174">
        <v>198</v>
      </c>
      <c r="G45" s="149"/>
      <c r="H45" s="149"/>
      <c r="I45" s="149"/>
      <c r="J45" s="149"/>
      <c r="K45" s="149"/>
      <c r="L45" s="149"/>
      <c r="M45" s="149"/>
      <c r="N45" s="149"/>
      <c r="O45" s="179"/>
      <c r="P45" s="149"/>
      <c r="Q45" s="149"/>
      <c r="R45" s="149"/>
      <c r="S45" s="149"/>
      <c r="T45" s="149"/>
      <c r="U45" s="149"/>
      <c r="V45" s="149"/>
      <c r="W45" s="149"/>
      <c r="X45" s="180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8">
        <f t="shared" si="9"/>
        <v>0</v>
      </c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</row>
    <row r="46" spans="1:58" ht="15.75" customHeight="1">
      <c r="A46" s="149"/>
      <c r="B46" s="150"/>
      <c r="C46" s="91">
        <v>5</v>
      </c>
      <c r="D46" s="151"/>
      <c r="E46" s="17"/>
      <c r="F46" s="17"/>
      <c r="G46" s="149"/>
      <c r="H46" s="149"/>
      <c r="I46" s="149"/>
      <c r="J46" s="149"/>
      <c r="K46" s="149"/>
      <c r="L46" s="149"/>
      <c r="M46" s="149"/>
      <c r="N46" s="149"/>
      <c r="O46" s="17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8">
        <f t="shared" si="9"/>
        <v>0</v>
      </c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</row>
    <row r="47" spans="1:58" ht="15.75" customHeight="1">
      <c r="A47" s="76"/>
      <c r="B47" s="77"/>
      <c r="C47" s="91">
        <v>6</v>
      </c>
      <c r="D47" s="92"/>
      <c r="E47" s="80"/>
      <c r="F47" s="80"/>
      <c r="G47" s="76"/>
      <c r="H47" s="76"/>
      <c r="I47" s="76"/>
      <c r="J47" s="76"/>
      <c r="K47" s="76"/>
      <c r="L47" s="76"/>
      <c r="M47" s="76"/>
      <c r="N47" s="76"/>
      <c r="O47" s="17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148">
        <f t="shared" si="9"/>
        <v>0</v>
      </c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</row>
    <row r="48" spans="1:58" ht="15.75" customHeight="1">
      <c r="A48" s="81"/>
      <c r="B48" s="82"/>
      <c r="C48" s="91">
        <v>7</v>
      </c>
      <c r="D48" s="83" t="s">
        <v>2</v>
      </c>
      <c r="E48" s="84"/>
      <c r="F48" s="84"/>
      <c r="G48" s="81"/>
      <c r="H48" s="81"/>
      <c r="I48" s="81"/>
      <c r="J48" s="81"/>
      <c r="K48" s="81"/>
      <c r="L48" s="81"/>
      <c r="M48" s="81"/>
      <c r="N48" s="81"/>
      <c r="O48" s="177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148">
        <f t="shared" si="9"/>
        <v>0</v>
      </c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</row>
    <row r="49" spans="1:38" ht="15.75" customHeight="1">
      <c r="A49" s="49"/>
      <c r="B49" s="50"/>
      <c r="C49" s="293" t="s">
        <v>16</v>
      </c>
      <c r="D49" s="292"/>
      <c r="E49" s="51">
        <f t="shared" ref="E49:F49" si="10">SUM(E42:E47)</f>
        <v>3714</v>
      </c>
      <c r="F49" s="51">
        <f t="shared" si="10"/>
        <v>1348</v>
      </c>
      <c r="G49" s="52"/>
      <c r="H49" s="52"/>
      <c r="I49" s="52"/>
      <c r="J49" s="52"/>
      <c r="K49" s="52"/>
      <c r="L49" s="52"/>
      <c r="M49" s="52"/>
      <c r="N49" s="52"/>
      <c r="O49" s="18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135">
        <f>SUM(AL42:AL48)</f>
        <v>0</v>
      </c>
    </row>
    <row r="50" spans="1:38" ht="15.75" customHeight="1">
      <c r="A50" s="56">
        <v>6</v>
      </c>
      <c r="B50" s="14" t="s">
        <v>42</v>
      </c>
      <c r="C50" s="69">
        <v>1</v>
      </c>
      <c r="D50" s="16" t="s">
        <v>42</v>
      </c>
      <c r="E50" s="25">
        <f>4*F50</f>
        <v>1800</v>
      </c>
      <c r="F50" s="17">
        <v>450</v>
      </c>
      <c r="G50" s="57"/>
      <c r="H50" s="57"/>
      <c r="I50" s="57"/>
      <c r="J50" s="57"/>
      <c r="K50" s="57"/>
      <c r="L50" s="57"/>
      <c r="M50" s="57"/>
      <c r="N50" s="57"/>
      <c r="O50" s="15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15"/>
      <c r="AL50" s="133">
        <f t="shared" ref="AL50:AL56" si="11">SUM(G50:AK50)</f>
        <v>0</v>
      </c>
    </row>
    <row r="51" spans="1:38" ht="15.75" customHeight="1">
      <c r="A51" s="136"/>
      <c r="B51" s="152"/>
      <c r="C51" s="91">
        <v>2</v>
      </c>
      <c r="D51" s="16"/>
      <c r="E51" s="25"/>
      <c r="F51" s="17"/>
      <c r="G51" s="57"/>
      <c r="H51" s="57"/>
      <c r="I51" s="57"/>
      <c r="J51" s="57"/>
      <c r="K51" s="57"/>
      <c r="L51" s="57"/>
      <c r="M51" s="57"/>
      <c r="N51" s="57"/>
      <c r="O51" s="15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15"/>
      <c r="AL51" s="133">
        <f t="shared" si="11"/>
        <v>0</v>
      </c>
    </row>
    <row r="52" spans="1:38" ht="15.75" customHeight="1">
      <c r="A52" s="136"/>
      <c r="B52" s="152"/>
      <c r="C52" s="91">
        <v>3</v>
      </c>
      <c r="D52" s="16"/>
      <c r="E52" s="25"/>
      <c r="F52" s="17"/>
      <c r="G52" s="57"/>
      <c r="H52" s="57"/>
      <c r="I52" s="57"/>
      <c r="J52" s="57"/>
      <c r="K52" s="57"/>
      <c r="L52" s="57"/>
      <c r="M52" s="57"/>
      <c r="N52" s="57"/>
      <c r="O52" s="15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15"/>
      <c r="AL52" s="133">
        <f t="shared" si="11"/>
        <v>0</v>
      </c>
    </row>
    <row r="53" spans="1:38" ht="15.75" customHeight="1">
      <c r="A53" s="136"/>
      <c r="B53" s="152"/>
      <c r="C53" s="91">
        <v>4</v>
      </c>
      <c r="D53" s="16"/>
      <c r="E53" s="25"/>
      <c r="F53" s="17"/>
      <c r="G53" s="57"/>
      <c r="H53" s="57"/>
      <c r="I53" s="57"/>
      <c r="J53" s="57"/>
      <c r="K53" s="57"/>
      <c r="L53" s="57"/>
      <c r="M53" s="57"/>
      <c r="N53" s="57"/>
      <c r="O53" s="15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15"/>
      <c r="AL53" s="133">
        <f t="shared" si="11"/>
        <v>0</v>
      </c>
    </row>
    <row r="54" spans="1:38" ht="15.75" customHeight="1">
      <c r="A54" s="136"/>
      <c r="B54" s="16"/>
      <c r="C54" s="91">
        <v>5</v>
      </c>
      <c r="D54" s="16"/>
      <c r="E54" s="25"/>
      <c r="F54" s="17"/>
      <c r="G54" s="57"/>
      <c r="H54" s="57"/>
      <c r="I54" s="57"/>
      <c r="J54" s="57"/>
      <c r="K54" s="57"/>
      <c r="L54" s="57"/>
      <c r="M54" s="57"/>
      <c r="N54" s="57"/>
      <c r="O54" s="15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15"/>
      <c r="AL54" s="133">
        <f t="shared" si="11"/>
        <v>0</v>
      </c>
    </row>
    <row r="55" spans="1:38" ht="15.75" customHeight="1">
      <c r="A55" s="136"/>
      <c r="B55" s="131"/>
      <c r="C55" s="91">
        <v>6</v>
      </c>
      <c r="D55" s="16"/>
      <c r="E55" s="25"/>
      <c r="F55" s="17"/>
      <c r="G55" s="57"/>
      <c r="H55" s="57"/>
      <c r="I55" s="57"/>
      <c r="J55" s="57"/>
      <c r="K55" s="57"/>
      <c r="L55" s="57"/>
      <c r="M55" s="57"/>
      <c r="N55" s="57"/>
      <c r="O55" s="15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15"/>
      <c r="AL55" s="133">
        <f t="shared" si="11"/>
        <v>0</v>
      </c>
    </row>
    <row r="56" spans="1:38" ht="15.75" customHeight="1">
      <c r="A56" s="58"/>
      <c r="B56" s="23"/>
      <c r="C56" s="91">
        <v>7</v>
      </c>
      <c r="D56" s="24"/>
      <c r="E56" s="59"/>
      <c r="F56" s="60"/>
      <c r="G56" s="61"/>
      <c r="H56" s="61"/>
      <c r="I56" s="61"/>
      <c r="J56" s="61"/>
      <c r="K56" s="61"/>
      <c r="L56" s="61"/>
      <c r="M56" s="61"/>
      <c r="N56" s="61"/>
      <c r="O56" s="59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0"/>
      <c r="AL56" s="133">
        <f t="shared" si="11"/>
        <v>0</v>
      </c>
    </row>
    <row r="57" spans="1:38" ht="15.75" customHeight="1">
      <c r="A57" s="62"/>
      <c r="B57" s="63"/>
      <c r="C57" s="294" t="s">
        <v>16</v>
      </c>
      <c r="D57" s="292"/>
      <c r="E57" s="64">
        <f t="shared" ref="E57:F57" si="12">SUM(E50:E56)</f>
        <v>1800</v>
      </c>
      <c r="F57" s="64">
        <f t="shared" si="12"/>
        <v>450</v>
      </c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142">
        <f>SUM(AL50:AL56)</f>
        <v>0</v>
      </c>
    </row>
    <row r="58" spans="1:38" ht="15.75" customHeight="1">
      <c r="A58" s="67">
        <v>7</v>
      </c>
      <c r="B58" s="68" t="s">
        <v>43</v>
      </c>
      <c r="C58" s="69">
        <v>1</v>
      </c>
      <c r="D58" s="70" t="s">
        <v>44</v>
      </c>
      <c r="E58" s="71">
        <v>750</v>
      </c>
      <c r="F58" s="71">
        <v>325</v>
      </c>
      <c r="G58" s="67"/>
      <c r="H58" s="67"/>
      <c r="I58" s="67"/>
      <c r="J58" s="67"/>
      <c r="K58" s="67"/>
      <c r="L58" s="67"/>
      <c r="M58" s="67"/>
      <c r="N58" s="67"/>
      <c r="O58" s="72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148">
        <f t="shared" ref="AL58:AL64" si="13">SUM(G58:AK58)</f>
        <v>0</v>
      </c>
    </row>
    <row r="59" spans="1:38" ht="15.75" customHeight="1">
      <c r="A59" s="149"/>
      <c r="B59" s="150"/>
      <c r="C59" s="91">
        <v>2</v>
      </c>
      <c r="D59" s="151"/>
      <c r="E59" s="153"/>
      <c r="F59" s="153"/>
      <c r="G59" s="149"/>
      <c r="H59" s="149"/>
      <c r="I59" s="149"/>
      <c r="J59" s="149"/>
      <c r="K59" s="149"/>
      <c r="L59" s="149"/>
      <c r="M59" s="149"/>
      <c r="N59" s="149"/>
      <c r="O59" s="17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8">
        <f t="shared" si="13"/>
        <v>0</v>
      </c>
    </row>
    <row r="60" spans="1:38" ht="15.75" customHeight="1">
      <c r="A60" s="149"/>
      <c r="B60" s="150"/>
      <c r="C60" s="91">
        <v>3</v>
      </c>
      <c r="D60" s="151"/>
      <c r="E60" s="153"/>
      <c r="F60" s="153"/>
      <c r="G60" s="149"/>
      <c r="H60" s="149"/>
      <c r="I60" s="149"/>
      <c r="J60" s="149"/>
      <c r="K60" s="149"/>
      <c r="L60" s="149"/>
      <c r="M60" s="149"/>
      <c r="N60" s="149"/>
      <c r="O60" s="17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8">
        <f t="shared" si="13"/>
        <v>0</v>
      </c>
    </row>
    <row r="61" spans="1:38" ht="15.75" customHeight="1">
      <c r="A61" s="149"/>
      <c r="B61" s="150"/>
      <c r="C61" s="91">
        <v>4</v>
      </c>
      <c r="D61" s="151"/>
      <c r="E61" s="153"/>
      <c r="F61" s="153"/>
      <c r="G61" s="149"/>
      <c r="H61" s="149"/>
      <c r="I61" s="149"/>
      <c r="J61" s="149"/>
      <c r="K61" s="149"/>
      <c r="L61" s="149"/>
      <c r="M61" s="149"/>
      <c r="N61" s="149"/>
      <c r="O61" s="17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8">
        <f t="shared" si="13"/>
        <v>0</v>
      </c>
    </row>
    <row r="62" spans="1:38" ht="15.75" customHeight="1">
      <c r="A62" s="149"/>
      <c r="B62" s="150"/>
      <c r="C62" s="91">
        <v>5</v>
      </c>
      <c r="D62" s="151"/>
      <c r="E62" s="153"/>
      <c r="F62" s="153"/>
      <c r="G62" s="149"/>
      <c r="H62" s="149"/>
      <c r="I62" s="149"/>
      <c r="J62" s="149"/>
      <c r="K62" s="149"/>
      <c r="L62" s="149"/>
      <c r="M62" s="149"/>
      <c r="N62" s="149"/>
      <c r="O62" s="17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8">
        <f t="shared" si="13"/>
        <v>0</v>
      </c>
    </row>
    <row r="63" spans="1:38" ht="15.75" customHeight="1">
      <c r="A63" s="76"/>
      <c r="B63" s="77"/>
      <c r="C63" s="91">
        <v>6</v>
      </c>
      <c r="D63" s="154"/>
      <c r="E63" s="80"/>
      <c r="F63" s="80"/>
      <c r="G63" s="76"/>
      <c r="H63" s="76"/>
      <c r="I63" s="76"/>
      <c r="J63" s="76"/>
      <c r="K63" s="76"/>
      <c r="L63" s="76"/>
      <c r="M63" s="76"/>
      <c r="N63" s="76"/>
      <c r="O63" s="17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148">
        <f t="shared" si="13"/>
        <v>0</v>
      </c>
    </row>
    <row r="64" spans="1:38" ht="15.75" customHeight="1">
      <c r="A64" s="81"/>
      <c r="B64" s="82"/>
      <c r="C64" s="91">
        <v>7</v>
      </c>
      <c r="D64" s="83"/>
      <c r="E64" s="84"/>
      <c r="F64" s="84"/>
      <c r="G64" s="81"/>
      <c r="H64" s="81"/>
      <c r="I64" s="81"/>
      <c r="J64" s="81"/>
      <c r="K64" s="81"/>
      <c r="L64" s="81"/>
      <c r="M64" s="81"/>
      <c r="N64" s="81"/>
      <c r="O64" s="177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148">
        <f t="shared" si="13"/>
        <v>0</v>
      </c>
    </row>
    <row r="65" spans="1:58" ht="15.75" customHeight="1">
      <c r="A65" s="49"/>
      <c r="B65" s="50"/>
      <c r="C65" s="293" t="s">
        <v>16</v>
      </c>
      <c r="D65" s="292"/>
      <c r="E65" s="51">
        <f t="shared" ref="E65:F65" si="14">SUM(E58:E64)</f>
        <v>750</v>
      </c>
      <c r="F65" s="51">
        <f t="shared" si="14"/>
        <v>325</v>
      </c>
      <c r="G65" s="52"/>
      <c r="H65" s="52"/>
      <c r="I65" s="52"/>
      <c r="J65" s="52"/>
      <c r="K65" s="52"/>
      <c r="L65" s="52"/>
      <c r="M65" s="52"/>
      <c r="N65" s="52"/>
      <c r="O65" s="18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135">
        <f>SUM(AL58:AL64)</f>
        <v>0</v>
      </c>
    </row>
    <row r="66" spans="1:58" ht="15.75" customHeight="1">
      <c r="A66" s="67">
        <v>8</v>
      </c>
      <c r="B66" s="68" t="s">
        <v>45</v>
      </c>
      <c r="C66" s="69">
        <v>1</v>
      </c>
      <c r="D66" s="70" t="s">
        <v>46</v>
      </c>
      <c r="E66" s="183">
        <v>969</v>
      </c>
      <c r="F66" s="183">
        <v>450</v>
      </c>
      <c r="G66" s="67"/>
      <c r="H66" s="67"/>
      <c r="I66" s="67"/>
      <c r="J66" s="67"/>
      <c r="K66" s="67"/>
      <c r="L66" s="67"/>
      <c r="M66" s="67"/>
      <c r="N66" s="67"/>
      <c r="O66" s="72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148">
        <f t="shared" ref="AL66:AL72" si="15">SUM(G66:AK66)</f>
        <v>0</v>
      </c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</row>
    <row r="67" spans="1:58" ht="15.75" customHeight="1">
      <c r="A67" s="149"/>
      <c r="B67" s="150"/>
      <c r="C67" s="91">
        <v>2</v>
      </c>
      <c r="D67" s="181" t="s">
        <v>70</v>
      </c>
      <c r="E67" s="184">
        <v>532</v>
      </c>
      <c r="F67" s="184">
        <v>209</v>
      </c>
      <c r="G67" s="149"/>
      <c r="H67" s="149"/>
      <c r="I67" s="149"/>
      <c r="J67" s="149"/>
      <c r="K67" s="149"/>
      <c r="L67" s="149"/>
      <c r="M67" s="149"/>
      <c r="N67" s="149"/>
      <c r="O67" s="17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80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8">
        <f t="shared" si="15"/>
        <v>0</v>
      </c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</row>
    <row r="68" spans="1:58" ht="15.75" customHeight="1">
      <c r="A68" s="149"/>
      <c r="B68" s="150"/>
      <c r="C68" s="91">
        <v>3</v>
      </c>
      <c r="D68" s="181" t="s">
        <v>71</v>
      </c>
      <c r="E68" s="184">
        <v>589</v>
      </c>
      <c r="F68" s="184">
        <v>254</v>
      </c>
      <c r="G68" s="149"/>
      <c r="H68" s="149"/>
      <c r="I68" s="149"/>
      <c r="J68" s="149"/>
      <c r="K68" s="149"/>
      <c r="L68" s="149"/>
      <c r="M68" s="149"/>
      <c r="N68" s="149"/>
      <c r="O68" s="17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80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8">
        <f t="shared" si="15"/>
        <v>0</v>
      </c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</row>
    <row r="69" spans="1:58" ht="15.75" customHeight="1">
      <c r="A69" s="149"/>
      <c r="B69" s="150"/>
      <c r="C69" s="91">
        <v>4</v>
      </c>
      <c r="D69" s="181" t="s">
        <v>72</v>
      </c>
      <c r="E69" s="184">
        <v>467</v>
      </c>
      <c r="F69" s="184">
        <v>132</v>
      </c>
      <c r="G69" s="149"/>
      <c r="H69" s="149"/>
      <c r="I69" s="149"/>
      <c r="J69" s="149"/>
      <c r="K69" s="149"/>
      <c r="L69" s="149"/>
      <c r="M69" s="149"/>
      <c r="N69" s="149"/>
      <c r="O69" s="17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80"/>
      <c r="AG69" s="149"/>
      <c r="AH69" s="149"/>
      <c r="AI69" s="149"/>
      <c r="AJ69" s="149"/>
      <c r="AK69" s="149"/>
      <c r="AL69" s="148">
        <f t="shared" si="15"/>
        <v>0</v>
      </c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</row>
    <row r="70" spans="1:58" ht="15.75" customHeight="1">
      <c r="A70" s="149"/>
      <c r="B70" s="150"/>
      <c r="C70" s="91">
        <v>5</v>
      </c>
      <c r="D70" s="151"/>
      <c r="E70" s="153"/>
      <c r="F70" s="153"/>
      <c r="G70" s="149"/>
      <c r="H70" s="149"/>
      <c r="I70" s="149"/>
      <c r="J70" s="149"/>
      <c r="K70" s="149"/>
      <c r="L70" s="149"/>
      <c r="M70" s="149"/>
      <c r="N70" s="149"/>
      <c r="O70" s="17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8">
        <f t="shared" si="15"/>
        <v>0</v>
      </c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</row>
    <row r="71" spans="1:58" ht="15.75" customHeight="1">
      <c r="A71" s="76"/>
      <c r="B71" s="77"/>
      <c r="C71" s="91">
        <v>6</v>
      </c>
      <c r="D71" s="154"/>
      <c r="E71" s="80"/>
      <c r="F71" s="80"/>
      <c r="G71" s="76"/>
      <c r="H71" s="76"/>
      <c r="I71" s="76"/>
      <c r="J71" s="76"/>
      <c r="K71" s="76"/>
      <c r="L71" s="76"/>
      <c r="M71" s="76"/>
      <c r="N71" s="76"/>
      <c r="O71" s="17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148">
        <f t="shared" si="15"/>
        <v>0</v>
      </c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</row>
    <row r="72" spans="1:58" ht="15.75" customHeight="1">
      <c r="A72" s="81"/>
      <c r="B72" s="82"/>
      <c r="C72" s="91">
        <v>7</v>
      </c>
      <c r="D72" s="83"/>
      <c r="E72" s="84"/>
      <c r="F72" s="84"/>
      <c r="G72" s="81"/>
      <c r="H72" s="81"/>
      <c r="I72" s="81"/>
      <c r="J72" s="81"/>
      <c r="K72" s="81"/>
      <c r="L72" s="81"/>
      <c r="M72" s="81"/>
      <c r="N72" s="81"/>
      <c r="O72" s="177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148">
        <f t="shared" si="15"/>
        <v>0</v>
      </c>
    </row>
    <row r="73" spans="1:58" ht="15.75" customHeight="1">
      <c r="A73" s="49"/>
      <c r="B73" s="50"/>
      <c r="C73" s="293" t="s">
        <v>16</v>
      </c>
      <c r="D73" s="292"/>
      <c r="E73" s="51">
        <f t="shared" ref="E73:F73" si="16">SUM(E66:E72)</f>
        <v>2557</v>
      </c>
      <c r="F73" s="51">
        <f t="shared" si="16"/>
        <v>1045</v>
      </c>
      <c r="G73" s="52"/>
      <c r="H73" s="52"/>
      <c r="I73" s="52"/>
      <c r="J73" s="52"/>
      <c r="K73" s="52"/>
      <c r="L73" s="52"/>
      <c r="M73" s="52"/>
      <c r="N73" s="52"/>
      <c r="O73" s="18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135">
        <f>SUM(AL66:AL72)</f>
        <v>0</v>
      </c>
    </row>
    <row r="74" spans="1:58" ht="15.75" customHeight="1">
      <c r="A74" s="67">
        <v>9</v>
      </c>
      <c r="B74" s="68" t="s">
        <v>47</v>
      </c>
      <c r="C74" s="72">
        <v>1</v>
      </c>
      <c r="D74" s="70" t="s">
        <v>48</v>
      </c>
      <c r="E74" s="25">
        <v>500</v>
      </c>
      <c r="F74" s="17">
        <v>125</v>
      </c>
      <c r="G74" s="67"/>
      <c r="H74" s="67"/>
      <c r="I74" s="67"/>
      <c r="J74" s="67"/>
      <c r="K74" s="67"/>
      <c r="L74" s="67"/>
      <c r="M74" s="67"/>
      <c r="N74" s="67"/>
      <c r="O74" s="72"/>
      <c r="P74" s="67"/>
      <c r="Q74" s="67"/>
      <c r="R74" s="67"/>
      <c r="S74" s="67"/>
      <c r="T74" s="67"/>
      <c r="U74" s="67"/>
      <c r="V74" s="67"/>
      <c r="W74" s="178"/>
      <c r="X74" s="67"/>
      <c r="Y74" s="67"/>
      <c r="Z74" s="67"/>
      <c r="AA74" s="67"/>
      <c r="AB74" s="67"/>
      <c r="AC74" s="67"/>
      <c r="AD74" s="67"/>
      <c r="AE74" s="178"/>
      <c r="AF74" s="67"/>
      <c r="AG74" s="67"/>
      <c r="AH74" s="67"/>
      <c r="AI74" s="67"/>
      <c r="AJ74" s="67"/>
      <c r="AK74" s="67"/>
      <c r="AL74" s="148">
        <f t="shared" ref="AL74:AL80" si="17">SUM(G74:AK74)</f>
        <v>0</v>
      </c>
    </row>
    <row r="75" spans="1:58" ht="15.75" customHeight="1">
      <c r="A75" s="149"/>
      <c r="B75" s="150"/>
      <c r="C75" s="91">
        <v>2</v>
      </c>
      <c r="D75" s="151" t="s">
        <v>49</v>
      </c>
      <c r="E75" s="25">
        <v>486</v>
      </c>
      <c r="F75" s="17">
        <v>115</v>
      </c>
      <c r="G75" s="149"/>
      <c r="H75" s="149"/>
      <c r="I75" s="149"/>
      <c r="J75" s="149"/>
      <c r="K75" s="149"/>
      <c r="L75" s="149"/>
      <c r="M75" s="149"/>
      <c r="N75" s="149"/>
      <c r="O75" s="17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80"/>
      <c r="AD75" s="149"/>
      <c r="AE75" s="149"/>
      <c r="AF75" s="149"/>
      <c r="AG75" s="149"/>
      <c r="AH75" s="149"/>
      <c r="AI75" s="149"/>
      <c r="AJ75" s="149"/>
      <c r="AK75" s="149"/>
      <c r="AL75" s="148">
        <f t="shared" si="17"/>
        <v>0</v>
      </c>
    </row>
    <row r="76" spans="1:58" ht="15.75" customHeight="1">
      <c r="A76" s="149"/>
      <c r="B76" s="150"/>
      <c r="C76" s="91">
        <v>3</v>
      </c>
      <c r="D76" s="181" t="s">
        <v>73</v>
      </c>
      <c r="E76" s="185">
        <v>76</v>
      </c>
      <c r="F76" s="186">
        <v>289</v>
      </c>
      <c r="G76" s="149"/>
      <c r="H76" s="149"/>
      <c r="I76" s="149"/>
      <c r="J76" s="149"/>
      <c r="K76" s="149"/>
      <c r="L76" s="149"/>
      <c r="M76" s="149"/>
      <c r="N76" s="149"/>
      <c r="O76" s="179"/>
      <c r="P76" s="149"/>
      <c r="Q76" s="149"/>
      <c r="R76" s="149"/>
      <c r="S76" s="149"/>
      <c r="T76" s="149"/>
      <c r="U76" s="180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8">
        <f t="shared" si="17"/>
        <v>0</v>
      </c>
    </row>
    <row r="77" spans="1:58" ht="15.75" customHeight="1">
      <c r="A77" s="149"/>
      <c r="B77" s="150"/>
      <c r="C77" s="91">
        <v>4</v>
      </c>
      <c r="D77" s="151"/>
      <c r="E77" s="80"/>
      <c r="F77" s="153"/>
      <c r="G77" s="149"/>
      <c r="H77" s="149"/>
      <c r="I77" s="149"/>
      <c r="J77" s="149"/>
      <c r="K77" s="149"/>
      <c r="L77" s="149"/>
      <c r="M77" s="149"/>
      <c r="N77" s="149"/>
      <c r="O77" s="17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8">
        <f t="shared" si="17"/>
        <v>0</v>
      </c>
    </row>
    <row r="78" spans="1:58" ht="15.75" customHeight="1">
      <c r="A78" s="149"/>
      <c r="B78" s="150"/>
      <c r="C78" s="91">
        <v>5</v>
      </c>
      <c r="D78" s="151"/>
      <c r="E78" s="80"/>
      <c r="F78" s="153"/>
      <c r="G78" s="149"/>
      <c r="H78" s="149"/>
      <c r="I78" s="149"/>
      <c r="J78" s="149"/>
      <c r="K78" s="149"/>
      <c r="L78" s="149"/>
      <c r="M78" s="149"/>
      <c r="N78" s="149"/>
      <c r="O78" s="17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8">
        <f t="shared" si="17"/>
        <v>0</v>
      </c>
    </row>
    <row r="79" spans="1:58" ht="15.75" customHeight="1">
      <c r="A79" s="76"/>
      <c r="B79" s="77"/>
      <c r="C79" s="91">
        <v>6</v>
      </c>
      <c r="D79" s="92"/>
      <c r="E79" s="153"/>
      <c r="F79" s="80"/>
      <c r="G79" s="76"/>
      <c r="H79" s="76"/>
      <c r="I79" s="76"/>
      <c r="J79" s="76"/>
      <c r="K79" s="76"/>
      <c r="L79" s="76"/>
      <c r="M79" s="76"/>
      <c r="N79" s="76"/>
      <c r="O79" s="17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148">
        <f t="shared" si="17"/>
        <v>0</v>
      </c>
    </row>
    <row r="80" spans="1:58" ht="15.75" customHeight="1">
      <c r="A80" s="81"/>
      <c r="B80" s="82"/>
      <c r="C80" s="91">
        <v>7</v>
      </c>
      <c r="D80" s="83"/>
      <c r="E80" s="84"/>
      <c r="F80" s="84"/>
      <c r="G80" s="81"/>
      <c r="H80" s="81"/>
      <c r="I80" s="81"/>
      <c r="J80" s="81"/>
      <c r="K80" s="81"/>
      <c r="L80" s="81"/>
      <c r="M80" s="81"/>
      <c r="N80" s="81"/>
      <c r="O80" s="177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148">
        <f t="shared" si="17"/>
        <v>0</v>
      </c>
    </row>
    <row r="81" spans="1:38" ht="15.75" customHeight="1">
      <c r="A81" s="49"/>
      <c r="B81" s="50"/>
      <c r="C81" s="293" t="s">
        <v>16</v>
      </c>
      <c r="D81" s="292"/>
      <c r="E81" s="51">
        <f t="shared" ref="E81:F81" si="18">SUM(E74:E80)</f>
        <v>1062</v>
      </c>
      <c r="F81" s="51">
        <f t="shared" si="18"/>
        <v>529</v>
      </c>
      <c r="G81" s="52"/>
      <c r="H81" s="52"/>
      <c r="I81" s="52"/>
      <c r="J81" s="52"/>
      <c r="K81" s="52"/>
      <c r="L81" s="52"/>
      <c r="M81" s="52"/>
      <c r="N81" s="52"/>
      <c r="O81" s="18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135">
        <f>SUM(AL74:AL80)</f>
        <v>0</v>
      </c>
    </row>
    <row r="82" spans="1:38" ht="15.75" customHeight="1">
      <c r="A82" s="67">
        <v>10</v>
      </c>
      <c r="B82" s="68" t="s">
        <v>50</v>
      </c>
      <c r="C82" s="69">
        <v>1</v>
      </c>
      <c r="D82" s="70" t="s">
        <v>51</v>
      </c>
      <c r="E82" s="138">
        <v>430</v>
      </c>
      <c r="F82" s="17">
        <v>104</v>
      </c>
      <c r="G82" s="67"/>
      <c r="H82" s="67"/>
      <c r="I82" s="67"/>
      <c r="J82" s="67"/>
      <c r="K82" s="67"/>
      <c r="L82" s="67"/>
      <c r="M82" s="67"/>
      <c r="N82" s="67"/>
      <c r="O82" s="72"/>
      <c r="P82" s="67"/>
      <c r="Q82" s="67"/>
      <c r="R82" s="67"/>
      <c r="S82" s="67"/>
      <c r="T82" s="67"/>
      <c r="U82" s="178"/>
      <c r="V82" s="67"/>
      <c r="W82" s="67"/>
      <c r="X82" s="67"/>
      <c r="Y82" s="67"/>
      <c r="Z82" s="67"/>
      <c r="AA82" s="67"/>
      <c r="AB82" s="178"/>
      <c r="AC82" s="67"/>
      <c r="AD82" s="67"/>
      <c r="AE82" s="67"/>
      <c r="AF82" s="67"/>
      <c r="AG82" s="178"/>
      <c r="AH82" s="67"/>
      <c r="AI82" s="178"/>
      <c r="AJ82" s="67"/>
      <c r="AK82" s="67"/>
      <c r="AL82" s="148">
        <f t="shared" ref="AL82:AL88" si="19">SUM(G82:AK82)</f>
        <v>0</v>
      </c>
    </row>
    <row r="83" spans="1:38" ht="15.75" customHeight="1">
      <c r="A83" s="149"/>
      <c r="B83" s="150"/>
      <c r="C83" s="91">
        <v>2</v>
      </c>
      <c r="D83" s="151"/>
      <c r="E83" s="80"/>
      <c r="F83" s="153"/>
      <c r="G83" s="149"/>
      <c r="H83" s="149"/>
      <c r="I83" s="149"/>
      <c r="J83" s="149"/>
      <c r="K83" s="149"/>
      <c r="L83" s="149"/>
      <c r="M83" s="149"/>
      <c r="N83" s="149"/>
      <c r="O83" s="17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8">
        <f t="shared" si="19"/>
        <v>0</v>
      </c>
    </row>
    <row r="84" spans="1:38" ht="15.75" customHeight="1">
      <c r="A84" s="149"/>
      <c r="B84" s="150"/>
      <c r="C84" s="91">
        <v>3</v>
      </c>
      <c r="D84" s="151"/>
      <c r="E84" s="80"/>
      <c r="F84" s="153"/>
      <c r="G84" s="149"/>
      <c r="H84" s="149"/>
      <c r="I84" s="149"/>
      <c r="J84" s="149"/>
      <c r="K84" s="149"/>
      <c r="L84" s="149"/>
      <c r="M84" s="149"/>
      <c r="N84" s="149"/>
      <c r="O84" s="17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8">
        <f t="shared" si="19"/>
        <v>0</v>
      </c>
    </row>
    <row r="85" spans="1:38" ht="15.75" customHeight="1">
      <c r="A85" s="149"/>
      <c r="B85" s="150"/>
      <c r="C85" s="91">
        <v>4</v>
      </c>
      <c r="D85" s="151"/>
      <c r="E85" s="80"/>
      <c r="F85" s="153"/>
      <c r="G85" s="149"/>
      <c r="H85" s="149"/>
      <c r="I85" s="149"/>
      <c r="J85" s="149"/>
      <c r="K85" s="149"/>
      <c r="L85" s="149"/>
      <c r="M85" s="149"/>
      <c r="N85" s="149"/>
      <c r="O85" s="17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8">
        <f t="shared" si="19"/>
        <v>0</v>
      </c>
    </row>
    <row r="86" spans="1:38" ht="15.75" customHeight="1">
      <c r="A86" s="149"/>
      <c r="B86" s="150"/>
      <c r="C86" s="91">
        <v>5</v>
      </c>
      <c r="D86" s="151"/>
      <c r="E86" s="80"/>
      <c r="F86" s="153"/>
      <c r="G86" s="149"/>
      <c r="H86" s="149"/>
      <c r="I86" s="149"/>
      <c r="J86" s="149"/>
      <c r="K86" s="149"/>
      <c r="L86" s="149"/>
      <c r="M86" s="149"/>
      <c r="N86" s="149"/>
      <c r="O86" s="17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8">
        <f t="shared" si="19"/>
        <v>0</v>
      </c>
    </row>
    <row r="87" spans="1:38" ht="15.75" customHeight="1">
      <c r="A87" s="76"/>
      <c r="B87" s="77"/>
      <c r="C87" s="91">
        <v>6</v>
      </c>
      <c r="D87" s="92"/>
      <c r="E87" s="153"/>
      <c r="F87" s="80"/>
      <c r="G87" s="76"/>
      <c r="H87" s="76"/>
      <c r="I87" s="76"/>
      <c r="J87" s="76"/>
      <c r="K87" s="76"/>
      <c r="L87" s="76"/>
      <c r="M87" s="76"/>
      <c r="N87" s="76"/>
      <c r="O87" s="17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148">
        <f t="shared" si="19"/>
        <v>0</v>
      </c>
    </row>
    <row r="88" spans="1:38" ht="15.75" customHeight="1">
      <c r="A88" s="81"/>
      <c r="B88" s="82"/>
      <c r="C88" s="91">
        <v>7</v>
      </c>
      <c r="D88" s="83"/>
      <c r="E88" s="84"/>
      <c r="F88" s="84"/>
      <c r="G88" s="81"/>
      <c r="H88" s="81"/>
      <c r="I88" s="81"/>
      <c r="J88" s="81"/>
      <c r="K88" s="81"/>
      <c r="L88" s="81"/>
      <c r="M88" s="81"/>
      <c r="N88" s="81"/>
      <c r="O88" s="177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148">
        <f t="shared" si="19"/>
        <v>0</v>
      </c>
    </row>
    <row r="89" spans="1:38" ht="15.75" customHeight="1">
      <c r="A89" s="49"/>
      <c r="B89" s="50"/>
      <c r="C89" s="293" t="s">
        <v>16</v>
      </c>
      <c r="D89" s="292"/>
      <c r="E89" s="51">
        <f t="shared" ref="E89:F89" si="20">SUM(E82:E88)</f>
        <v>430</v>
      </c>
      <c r="F89" s="51">
        <f t="shared" si="20"/>
        <v>104</v>
      </c>
      <c r="G89" s="52"/>
      <c r="H89" s="52"/>
      <c r="I89" s="52"/>
      <c r="J89" s="52"/>
      <c r="K89" s="52"/>
      <c r="L89" s="52"/>
      <c r="M89" s="52"/>
      <c r="N89" s="52"/>
      <c r="O89" s="18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135">
        <f>SUM(AL82:AL88)</f>
        <v>0</v>
      </c>
    </row>
    <row r="90" spans="1:38" ht="15.75" customHeight="1">
      <c r="A90" s="67">
        <v>11</v>
      </c>
      <c r="B90" s="68" t="s">
        <v>52</v>
      </c>
      <c r="C90" s="69">
        <v>1</v>
      </c>
      <c r="D90" s="70" t="s">
        <v>53</v>
      </c>
      <c r="E90" s="25">
        <v>480</v>
      </c>
      <c r="F90" s="17">
        <v>120</v>
      </c>
      <c r="G90" s="67"/>
      <c r="H90" s="67"/>
      <c r="I90" s="67"/>
      <c r="J90" s="67"/>
      <c r="K90" s="67"/>
      <c r="L90" s="67"/>
      <c r="M90" s="67"/>
      <c r="N90" s="67"/>
      <c r="O90" s="72"/>
      <c r="P90" s="67"/>
      <c r="Q90" s="67"/>
      <c r="R90" s="67"/>
      <c r="S90" s="67"/>
      <c r="T90" s="178"/>
      <c r="U90" s="67"/>
      <c r="V90" s="67"/>
      <c r="W90" s="67"/>
      <c r="X90" s="178"/>
      <c r="Y90" s="67"/>
      <c r="Z90" s="67"/>
      <c r="AA90" s="67"/>
      <c r="AB90" s="67"/>
      <c r="AC90" s="67"/>
      <c r="AD90" s="67"/>
      <c r="AE90" s="67"/>
      <c r="AF90" s="67"/>
      <c r="AG90" s="67"/>
      <c r="AH90" s="178"/>
      <c r="AI90" s="67"/>
      <c r="AJ90" s="67"/>
      <c r="AK90" s="67"/>
      <c r="AL90" s="148">
        <f t="shared" ref="AL90:AL96" si="21">SUM(G90:AK90)</f>
        <v>0</v>
      </c>
    </row>
    <row r="91" spans="1:38" ht="15.75" customHeight="1">
      <c r="A91" s="149"/>
      <c r="B91" s="150"/>
      <c r="C91" s="91">
        <v>2</v>
      </c>
      <c r="D91" s="151" t="s">
        <v>74</v>
      </c>
      <c r="E91" s="25">
        <v>230</v>
      </c>
      <c r="F91" s="17">
        <v>90</v>
      </c>
      <c r="G91" s="149"/>
      <c r="H91" s="149"/>
      <c r="I91" s="149"/>
      <c r="J91" s="149"/>
      <c r="K91" s="149"/>
      <c r="L91" s="149"/>
      <c r="M91" s="149"/>
      <c r="N91" s="149"/>
      <c r="O91" s="179"/>
      <c r="P91" s="149"/>
      <c r="Q91" s="149"/>
      <c r="R91" s="149"/>
      <c r="S91" s="149"/>
      <c r="T91" s="149"/>
      <c r="U91" s="180"/>
      <c r="V91" s="149"/>
      <c r="W91" s="149"/>
      <c r="X91" s="180"/>
      <c r="Y91" s="149"/>
      <c r="Z91" s="149"/>
      <c r="AA91" s="149"/>
      <c r="AB91" s="180"/>
      <c r="AC91" s="149"/>
      <c r="AD91" s="149"/>
      <c r="AE91" s="149"/>
      <c r="AF91" s="149"/>
      <c r="AG91" s="149"/>
      <c r="AH91" s="180"/>
      <c r="AI91" s="149"/>
      <c r="AJ91" s="149"/>
      <c r="AK91" s="149"/>
      <c r="AL91" s="148">
        <f t="shared" si="21"/>
        <v>0</v>
      </c>
    </row>
    <row r="92" spans="1:38" ht="15.75" customHeight="1">
      <c r="A92" s="149"/>
      <c r="B92" s="150"/>
      <c r="C92" s="91">
        <v>3</v>
      </c>
      <c r="D92" s="151"/>
      <c r="E92" s="80"/>
      <c r="F92" s="153"/>
      <c r="G92" s="149"/>
      <c r="H92" s="149"/>
      <c r="I92" s="149"/>
      <c r="J92" s="149"/>
      <c r="K92" s="149"/>
      <c r="L92" s="149"/>
      <c r="M92" s="149"/>
      <c r="N92" s="149"/>
      <c r="O92" s="17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8">
        <f t="shared" si="21"/>
        <v>0</v>
      </c>
    </row>
    <row r="93" spans="1:38" ht="15.75" customHeight="1">
      <c r="A93" s="149"/>
      <c r="B93" s="150"/>
      <c r="C93" s="91">
        <v>4</v>
      </c>
      <c r="D93" s="151"/>
      <c r="E93" s="80"/>
      <c r="F93" s="153"/>
      <c r="G93" s="149"/>
      <c r="H93" s="149"/>
      <c r="I93" s="149"/>
      <c r="J93" s="149"/>
      <c r="K93" s="149"/>
      <c r="L93" s="149"/>
      <c r="M93" s="149"/>
      <c r="N93" s="149"/>
      <c r="O93" s="17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8">
        <f t="shared" si="21"/>
        <v>0</v>
      </c>
    </row>
    <row r="94" spans="1:38" ht="15.75" customHeight="1">
      <c r="A94" s="149"/>
      <c r="B94" s="150"/>
      <c r="C94" s="91">
        <v>5</v>
      </c>
      <c r="D94" s="151"/>
      <c r="E94" s="80"/>
      <c r="F94" s="153"/>
      <c r="G94" s="149"/>
      <c r="H94" s="149"/>
      <c r="I94" s="149"/>
      <c r="J94" s="149"/>
      <c r="K94" s="149"/>
      <c r="L94" s="149"/>
      <c r="M94" s="149"/>
      <c r="N94" s="149"/>
      <c r="O94" s="17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8">
        <f t="shared" si="21"/>
        <v>0</v>
      </c>
    </row>
    <row r="95" spans="1:38" ht="15.75" customHeight="1">
      <c r="A95" s="76"/>
      <c r="B95" s="77"/>
      <c r="C95" s="91">
        <v>6</v>
      </c>
      <c r="D95" s="92"/>
      <c r="E95" s="153"/>
      <c r="F95" s="80"/>
      <c r="G95" s="76"/>
      <c r="H95" s="76"/>
      <c r="I95" s="76"/>
      <c r="J95" s="76"/>
      <c r="K95" s="76"/>
      <c r="L95" s="76"/>
      <c r="M95" s="76"/>
      <c r="N95" s="76"/>
      <c r="O95" s="17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148">
        <f t="shared" si="21"/>
        <v>0</v>
      </c>
    </row>
    <row r="96" spans="1:38" ht="15.75" customHeight="1">
      <c r="A96" s="81"/>
      <c r="B96" s="82"/>
      <c r="C96" s="91">
        <v>7</v>
      </c>
      <c r="D96" s="83"/>
      <c r="E96" s="84"/>
      <c r="F96" s="84"/>
      <c r="G96" s="81"/>
      <c r="H96" s="81"/>
      <c r="I96" s="81"/>
      <c r="J96" s="81"/>
      <c r="K96" s="81"/>
      <c r="L96" s="81"/>
      <c r="M96" s="81"/>
      <c r="N96" s="81"/>
      <c r="O96" s="177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148">
        <f t="shared" si="21"/>
        <v>0</v>
      </c>
    </row>
    <row r="97" spans="1:38" ht="15.75" customHeight="1">
      <c r="A97" s="49"/>
      <c r="B97" s="50"/>
      <c r="C97" s="293" t="s">
        <v>16</v>
      </c>
      <c r="D97" s="292"/>
      <c r="E97" s="51">
        <f t="shared" ref="E97:F97" si="22">SUM(E90:E96)</f>
        <v>710</v>
      </c>
      <c r="F97" s="51">
        <f t="shared" si="22"/>
        <v>210</v>
      </c>
      <c r="G97" s="52"/>
      <c r="H97" s="52"/>
      <c r="I97" s="52"/>
      <c r="J97" s="52"/>
      <c r="K97" s="52"/>
      <c r="L97" s="52"/>
      <c r="M97" s="52"/>
      <c r="N97" s="52"/>
      <c r="O97" s="18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135">
        <f>SUM(AL90:AL96)</f>
        <v>0</v>
      </c>
    </row>
    <row r="98" spans="1:38" ht="15.75" customHeight="1">
      <c r="A98" s="67">
        <v>12</v>
      </c>
      <c r="B98" s="68" t="s">
        <v>75</v>
      </c>
      <c r="C98" s="72">
        <v>1</v>
      </c>
      <c r="D98" s="70" t="s">
        <v>76</v>
      </c>
      <c r="E98" s="25">
        <v>483</v>
      </c>
      <c r="F98" s="17">
        <v>153</v>
      </c>
      <c r="G98" s="67"/>
      <c r="H98" s="67"/>
      <c r="I98" s="67"/>
      <c r="J98" s="67"/>
      <c r="K98" s="67"/>
      <c r="L98" s="67"/>
      <c r="M98" s="67"/>
      <c r="N98" s="67"/>
      <c r="O98" s="72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178"/>
      <c r="AB98" s="67"/>
      <c r="AC98" s="178"/>
      <c r="AD98" s="67"/>
      <c r="AE98" s="67"/>
      <c r="AF98" s="67"/>
      <c r="AG98" s="67"/>
      <c r="AH98" s="67"/>
      <c r="AI98" s="67"/>
      <c r="AJ98" s="67"/>
      <c r="AK98" s="67"/>
      <c r="AL98" s="148">
        <f t="shared" ref="AL98:AL106" si="23">SUM(G98:AK98)</f>
        <v>0</v>
      </c>
    </row>
    <row r="99" spans="1:38" ht="15.75" customHeight="1">
      <c r="A99" s="149"/>
      <c r="B99" s="150"/>
      <c r="C99" s="91">
        <v>2</v>
      </c>
      <c r="D99" s="151" t="s">
        <v>77</v>
      </c>
      <c r="E99" s="25">
        <v>316</v>
      </c>
      <c r="F99" s="17">
        <v>79</v>
      </c>
      <c r="G99" s="149"/>
      <c r="H99" s="149"/>
      <c r="I99" s="149"/>
      <c r="J99" s="149"/>
      <c r="K99" s="149"/>
      <c r="L99" s="149"/>
      <c r="M99" s="149"/>
      <c r="N99" s="149"/>
      <c r="O99" s="17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80"/>
      <c r="AB99" s="149"/>
      <c r="AC99" s="180"/>
      <c r="AD99" s="149"/>
      <c r="AE99" s="149"/>
      <c r="AF99" s="149"/>
      <c r="AG99" s="149"/>
      <c r="AH99" s="180"/>
      <c r="AI99" s="149"/>
      <c r="AJ99" s="149"/>
      <c r="AK99" s="149"/>
      <c r="AL99" s="148">
        <f t="shared" si="23"/>
        <v>0</v>
      </c>
    </row>
    <row r="100" spans="1:38" ht="15.75" customHeight="1">
      <c r="A100" s="149"/>
      <c r="B100" s="150"/>
      <c r="C100" s="91">
        <v>3</v>
      </c>
      <c r="D100" s="151" t="s">
        <v>78</v>
      </c>
      <c r="E100" s="25">
        <v>340</v>
      </c>
      <c r="F100" s="17">
        <v>80</v>
      </c>
      <c r="G100" s="149"/>
      <c r="H100" s="149"/>
      <c r="I100" s="149"/>
      <c r="J100" s="149"/>
      <c r="K100" s="149"/>
      <c r="L100" s="149"/>
      <c r="M100" s="149"/>
      <c r="N100" s="149"/>
      <c r="O100" s="17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80"/>
      <c r="AB100" s="149"/>
      <c r="AC100" s="149"/>
      <c r="AD100" s="149"/>
      <c r="AE100" s="149"/>
      <c r="AF100" s="149"/>
      <c r="AG100" s="180"/>
      <c r="AH100" s="149"/>
      <c r="AI100" s="149"/>
      <c r="AJ100" s="149"/>
      <c r="AK100" s="149"/>
      <c r="AL100" s="148">
        <f t="shared" si="23"/>
        <v>0</v>
      </c>
    </row>
    <row r="101" spans="1:38" ht="15.75" customHeight="1">
      <c r="A101" s="149"/>
      <c r="B101" s="150"/>
      <c r="C101" s="91">
        <v>4</v>
      </c>
      <c r="D101" s="181" t="s">
        <v>79</v>
      </c>
      <c r="E101" s="184">
        <v>532</v>
      </c>
      <c r="F101" s="184">
        <v>209</v>
      </c>
      <c r="G101" s="149"/>
      <c r="H101" s="149"/>
      <c r="I101" s="149"/>
      <c r="J101" s="149"/>
      <c r="K101" s="149"/>
      <c r="L101" s="149"/>
      <c r="M101" s="149"/>
      <c r="N101" s="149"/>
      <c r="O101" s="17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80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8">
        <f t="shared" si="23"/>
        <v>0</v>
      </c>
    </row>
    <row r="102" spans="1:38" ht="15.75" customHeight="1">
      <c r="A102" s="149"/>
      <c r="B102" s="150"/>
      <c r="C102" s="91">
        <v>5</v>
      </c>
      <c r="D102" s="181" t="s">
        <v>80</v>
      </c>
      <c r="E102" s="187">
        <v>352</v>
      </c>
      <c r="F102" s="184">
        <v>87</v>
      </c>
      <c r="G102" s="149"/>
      <c r="H102" s="149"/>
      <c r="I102" s="149"/>
      <c r="J102" s="149"/>
      <c r="K102" s="149"/>
      <c r="L102" s="149"/>
      <c r="M102" s="149"/>
      <c r="N102" s="149"/>
      <c r="O102" s="17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80"/>
      <c r="AH102" s="149"/>
      <c r="AI102" s="149"/>
      <c r="AJ102" s="149"/>
      <c r="AK102" s="149"/>
      <c r="AL102" s="148">
        <f t="shared" si="23"/>
        <v>0</v>
      </c>
    </row>
    <row r="103" spans="1:38" ht="15.75" customHeight="1">
      <c r="A103" s="76"/>
      <c r="B103" s="77"/>
      <c r="C103" s="91">
        <v>6</v>
      </c>
      <c r="D103" s="188" t="s">
        <v>81</v>
      </c>
      <c r="E103" s="184">
        <v>368</v>
      </c>
      <c r="F103" s="187">
        <v>92</v>
      </c>
      <c r="G103" s="76"/>
      <c r="H103" s="76"/>
      <c r="I103" s="76"/>
      <c r="J103" s="76"/>
      <c r="K103" s="76"/>
      <c r="L103" s="76"/>
      <c r="M103" s="76"/>
      <c r="N103" s="76"/>
      <c r="O103" s="17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175"/>
      <c r="AH103" s="175"/>
      <c r="AI103" s="76"/>
      <c r="AJ103" s="76"/>
      <c r="AK103" s="76"/>
      <c r="AL103" s="148">
        <f t="shared" si="23"/>
        <v>0</v>
      </c>
    </row>
    <row r="104" spans="1:38" ht="15.75" customHeight="1">
      <c r="A104" s="189"/>
      <c r="B104" s="190"/>
      <c r="C104" s="191">
        <v>7</v>
      </c>
      <c r="D104" s="192" t="s">
        <v>82</v>
      </c>
      <c r="E104" s="193">
        <v>380</v>
      </c>
      <c r="F104" s="194">
        <v>120</v>
      </c>
      <c r="G104" s="189"/>
      <c r="H104" s="189"/>
      <c r="I104" s="189"/>
      <c r="J104" s="189"/>
      <c r="K104" s="189"/>
      <c r="L104" s="189"/>
      <c r="M104" s="189"/>
      <c r="N104" s="189"/>
      <c r="O104" s="195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96"/>
      <c r="AI104" s="189"/>
      <c r="AJ104" s="189"/>
      <c r="AK104" s="189"/>
      <c r="AL104" s="148">
        <f t="shared" si="23"/>
        <v>0</v>
      </c>
    </row>
    <row r="105" spans="1:38" ht="15.75" customHeight="1">
      <c r="A105" s="189"/>
      <c r="B105" s="190"/>
      <c r="C105" s="191">
        <v>8</v>
      </c>
      <c r="D105" s="197" t="s">
        <v>80</v>
      </c>
      <c r="E105" s="193">
        <v>330</v>
      </c>
      <c r="F105" s="194">
        <v>110</v>
      </c>
      <c r="G105" s="189"/>
      <c r="H105" s="189"/>
      <c r="I105" s="189"/>
      <c r="J105" s="189"/>
      <c r="K105" s="189"/>
      <c r="L105" s="189"/>
      <c r="M105" s="189"/>
      <c r="N105" s="189"/>
      <c r="O105" s="195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96"/>
      <c r="AI105" s="189"/>
      <c r="AJ105" s="189"/>
      <c r="AK105" s="189"/>
      <c r="AL105" s="148">
        <f t="shared" si="23"/>
        <v>0</v>
      </c>
    </row>
    <row r="106" spans="1:38" ht="15.75" customHeight="1">
      <c r="A106" s="81"/>
      <c r="B106" s="82"/>
      <c r="C106" s="191">
        <v>9</v>
      </c>
      <c r="D106" s="83"/>
      <c r="E106" s="84"/>
      <c r="F106" s="84"/>
      <c r="G106" s="81"/>
      <c r="H106" s="81"/>
      <c r="I106" s="81"/>
      <c r="J106" s="81"/>
      <c r="K106" s="81"/>
      <c r="L106" s="81"/>
      <c r="M106" s="81"/>
      <c r="N106" s="81"/>
      <c r="O106" s="177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148">
        <f t="shared" si="23"/>
        <v>0</v>
      </c>
    </row>
    <row r="107" spans="1:38" ht="15.75" customHeight="1">
      <c r="A107" s="49"/>
      <c r="B107" s="50"/>
      <c r="C107" s="293" t="s">
        <v>16</v>
      </c>
      <c r="D107" s="292"/>
      <c r="E107" s="51">
        <f t="shared" ref="E107:F107" si="24">SUM(E98:E106)</f>
        <v>3101</v>
      </c>
      <c r="F107" s="51">
        <f t="shared" si="24"/>
        <v>930</v>
      </c>
      <c r="G107" s="52"/>
      <c r="H107" s="52"/>
      <c r="I107" s="52"/>
      <c r="J107" s="52"/>
      <c r="K107" s="52"/>
      <c r="L107" s="52"/>
      <c r="M107" s="52"/>
      <c r="N107" s="52"/>
      <c r="O107" s="18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135">
        <f>SUM(AL98:AL106)</f>
        <v>0</v>
      </c>
    </row>
    <row r="108" spans="1:38" ht="15.75" customHeight="1">
      <c r="A108" s="67">
        <v>13</v>
      </c>
      <c r="B108" s="68" t="s">
        <v>83</v>
      </c>
      <c r="C108" s="72">
        <v>1</v>
      </c>
      <c r="D108" s="70" t="s">
        <v>84</v>
      </c>
      <c r="E108" s="25">
        <v>700</v>
      </c>
      <c r="F108" s="17">
        <v>175</v>
      </c>
      <c r="G108" s="67"/>
      <c r="H108" s="67"/>
      <c r="I108" s="67"/>
      <c r="J108" s="67"/>
      <c r="K108" s="67"/>
      <c r="L108" s="67"/>
      <c r="M108" s="67"/>
      <c r="N108" s="67"/>
      <c r="O108" s="72"/>
      <c r="P108" s="67"/>
      <c r="Q108" s="67"/>
      <c r="R108" s="67"/>
      <c r="S108" s="67"/>
      <c r="T108" s="178"/>
      <c r="U108" s="67"/>
      <c r="V108" s="67"/>
      <c r="W108" s="67"/>
      <c r="X108" s="67"/>
      <c r="Y108" s="178"/>
      <c r="Z108" s="67"/>
      <c r="AA108" s="67"/>
      <c r="AB108" s="178"/>
      <c r="AC108" s="67"/>
      <c r="AD108" s="67"/>
      <c r="AE108" s="67"/>
      <c r="AF108" s="178"/>
      <c r="AG108" s="67"/>
      <c r="AH108" s="67"/>
      <c r="AI108" s="67"/>
      <c r="AJ108" s="67"/>
      <c r="AK108" s="67"/>
      <c r="AL108" s="148">
        <f t="shared" ref="AL108:AL114" si="25">SUM(G108:AK108)</f>
        <v>0</v>
      </c>
    </row>
    <row r="109" spans="1:38" ht="15.75" customHeight="1">
      <c r="A109" s="149"/>
      <c r="B109" s="150"/>
      <c r="C109" s="91">
        <v>2</v>
      </c>
      <c r="D109" s="151"/>
      <c r="E109" s="80"/>
      <c r="F109" s="153"/>
      <c r="G109" s="149"/>
      <c r="H109" s="149"/>
      <c r="I109" s="149"/>
      <c r="J109" s="149"/>
      <c r="K109" s="149"/>
      <c r="L109" s="149"/>
      <c r="M109" s="149"/>
      <c r="N109" s="149"/>
      <c r="O109" s="17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8">
        <f t="shared" si="25"/>
        <v>0</v>
      </c>
    </row>
    <row r="110" spans="1:38" ht="15.75" customHeight="1">
      <c r="A110" s="149"/>
      <c r="B110" s="150"/>
      <c r="C110" s="91">
        <v>3</v>
      </c>
      <c r="D110" s="151"/>
      <c r="E110" s="80"/>
      <c r="F110" s="153"/>
      <c r="G110" s="149"/>
      <c r="H110" s="149"/>
      <c r="I110" s="149"/>
      <c r="J110" s="149"/>
      <c r="K110" s="149"/>
      <c r="L110" s="149"/>
      <c r="M110" s="149"/>
      <c r="N110" s="149"/>
      <c r="O110" s="17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8">
        <f t="shared" si="25"/>
        <v>0</v>
      </c>
    </row>
    <row r="111" spans="1:38" ht="15.75" customHeight="1">
      <c r="A111" s="149"/>
      <c r="B111" s="150"/>
      <c r="C111" s="91">
        <v>4</v>
      </c>
      <c r="D111" s="151"/>
      <c r="E111" s="80"/>
      <c r="F111" s="153"/>
      <c r="G111" s="149"/>
      <c r="H111" s="149"/>
      <c r="I111" s="149"/>
      <c r="J111" s="149"/>
      <c r="K111" s="149"/>
      <c r="L111" s="149"/>
      <c r="M111" s="149"/>
      <c r="N111" s="149"/>
      <c r="O111" s="17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8">
        <f t="shared" si="25"/>
        <v>0</v>
      </c>
    </row>
    <row r="112" spans="1:38" ht="15.75" customHeight="1">
      <c r="A112" s="149"/>
      <c r="B112" s="150"/>
      <c r="C112" s="91">
        <v>5</v>
      </c>
      <c r="D112" s="151"/>
      <c r="E112" s="80"/>
      <c r="F112" s="153"/>
      <c r="G112" s="149"/>
      <c r="H112" s="149"/>
      <c r="I112" s="149"/>
      <c r="J112" s="149"/>
      <c r="K112" s="149"/>
      <c r="L112" s="149"/>
      <c r="M112" s="149"/>
      <c r="N112" s="149"/>
      <c r="O112" s="17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8">
        <f t="shared" si="25"/>
        <v>0</v>
      </c>
    </row>
    <row r="113" spans="1:38" ht="15.75" customHeight="1">
      <c r="A113" s="76"/>
      <c r="B113" s="77"/>
      <c r="C113" s="91">
        <v>6</v>
      </c>
      <c r="D113" s="92"/>
      <c r="E113" s="153"/>
      <c r="F113" s="80"/>
      <c r="G113" s="76"/>
      <c r="H113" s="76"/>
      <c r="I113" s="76"/>
      <c r="J113" s="76"/>
      <c r="K113" s="76"/>
      <c r="L113" s="76"/>
      <c r="M113" s="76"/>
      <c r="N113" s="76"/>
      <c r="O113" s="17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148">
        <f t="shared" si="25"/>
        <v>0</v>
      </c>
    </row>
    <row r="114" spans="1:38" ht="15.75" customHeight="1">
      <c r="A114" s="81"/>
      <c r="B114" s="82"/>
      <c r="C114" s="91">
        <v>7</v>
      </c>
      <c r="D114" s="83"/>
      <c r="E114" s="84"/>
      <c r="F114" s="84"/>
      <c r="G114" s="81"/>
      <c r="H114" s="81"/>
      <c r="I114" s="81"/>
      <c r="J114" s="81"/>
      <c r="K114" s="81"/>
      <c r="L114" s="81"/>
      <c r="M114" s="81"/>
      <c r="N114" s="81"/>
      <c r="O114" s="177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148">
        <f t="shared" si="25"/>
        <v>0</v>
      </c>
    </row>
    <row r="115" spans="1:38" ht="15.75" customHeight="1">
      <c r="A115" s="49"/>
      <c r="B115" s="50"/>
      <c r="C115" s="293" t="s">
        <v>16</v>
      </c>
      <c r="D115" s="292"/>
      <c r="E115" s="51">
        <f t="shared" ref="E115:F115" si="26">SUM(E108:E114)</f>
        <v>700</v>
      </c>
      <c r="F115" s="51">
        <f t="shared" si="26"/>
        <v>175</v>
      </c>
      <c r="G115" s="52"/>
      <c r="H115" s="52"/>
      <c r="I115" s="52"/>
      <c r="J115" s="52"/>
      <c r="K115" s="52"/>
      <c r="L115" s="52"/>
      <c r="M115" s="52"/>
      <c r="N115" s="52"/>
      <c r="O115" s="18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135">
        <f>SUM(AL108:AL114)</f>
        <v>0</v>
      </c>
    </row>
    <row r="116" spans="1:38" ht="15.75" customHeight="1">
      <c r="A116" s="67">
        <v>14</v>
      </c>
      <c r="B116" s="68" t="s">
        <v>85</v>
      </c>
      <c r="C116" s="72">
        <v>1</v>
      </c>
      <c r="D116" s="70" t="s">
        <v>86</v>
      </c>
      <c r="E116" s="198">
        <v>300</v>
      </c>
      <c r="F116" s="183">
        <v>65</v>
      </c>
      <c r="G116" s="67"/>
      <c r="H116" s="67"/>
      <c r="I116" s="67"/>
      <c r="J116" s="67"/>
      <c r="K116" s="67"/>
      <c r="L116" s="67"/>
      <c r="M116" s="67"/>
      <c r="N116" s="67"/>
      <c r="O116" s="72"/>
      <c r="P116" s="67"/>
      <c r="Q116" s="67"/>
      <c r="R116" s="178"/>
      <c r="S116" s="67"/>
      <c r="T116" s="67"/>
      <c r="U116" s="67"/>
      <c r="V116" s="178"/>
      <c r="W116" s="67"/>
      <c r="X116" s="67"/>
      <c r="Y116" s="178"/>
      <c r="Z116" s="178"/>
      <c r="AA116" s="67"/>
      <c r="AB116" s="178"/>
      <c r="AC116" s="67"/>
      <c r="AD116" s="178"/>
      <c r="AE116" s="67"/>
      <c r="AF116" s="178"/>
      <c r="AG116" s="67"/>
      <c r="AH116" s="178"/>
      <c r="AI116" s="67"/>
      <c r="AJ116" s="67"/>
      <c r="AK116" s="67"/>
      <c r="AL116" s="148">
        <f t="shared" ref="AL116:AL122" si="27">SUM(G116:AK116)</f>
        <v>0</v>
      </c>
    </row>
    <row r="117" spans="1:38" ht="15.75" customHeight="1">
      <c r="A117" s="149"/>
      <c r="B117" s="150"/>
      <c r="C117" s="91">
        <v>2</v>
      </c>
      <c r="D117" s="181" t="s">
        <v>77</v>
      </c>
      <c r="E117" s="187">
        <v>350</v>
      </c>
      <c r="F117" s="184">
        <v>75</v>
      </c>
      <c r="G117" s="149"/>
      <c r="H117" s="149"/>
      <c r="I117" s="149"/>
      <c r="J117" s="149"/>
      <c r="K117" s="149"/>
      <c r="L117" s="149"/>
      <c r="M117" s="149"/>
      <c r="N117" s="149"/>
      <c r="O117" s="179"/>
      <c r="P117" s="149"/>
      <c r="Q117" s="149"/>
      <c r="R117" s="149"/>
      <c r="S117" s="149"/>
      <c r="T117" s="149"/>
      <c r="U117" s="149"/>
      <c r="V117" s="180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80"/>
      <c r="AG117" s="149"/>
      <c r="AH117" s="149"/>
      <c r="AI117" s="149"/>
      <c r="AJ117" s="149"/>
      <c r="AK117" s="149"/>
      <c r="AL117" s="148">
        <f t="shared" si="27"/>
        <v>0</v>
      </c>
    </row>
    <row r="118" spans="1:38" ht="15.75" customHeight="1">
      <c r="A118" s="149"/>
      <c r="B118" s="150"/>
      <c r="C118" s="91">
        <v>3</v>
      </c>
      <c r="D118" s="181" t="s">
        <v>87</v>
      </c>
      <c r="E118" s="187">
        <v>305</v>
      </c>
      <c r="F118" s="184">
        <v>68</v>
      </c>
      <c r="G118" s="149"/>
      <c r="H118" s="149"/>
      <c r="I118" s="149"/>
      <c r="J118" s="149"/>
      <c r="K118" s="149"/>
      <c r="L118" s="149"/>
      <c r="M118" s="149"/>
      <c r="N118" s="149"/>
      <c r="O118" s="17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80"/>
      <c r="AE118" s="149"/>
      <c r="AF118" s="149"/>
      <c r="AG118" s="149"/>
      <c r="AH118" s="149"/>
      <c r="AI118" s="149"/>
      <c r="AJ118" s="149"/>
      <c r="AK118" s="149"/>
      <c r="AL118" s="148">
        <f t="shared" si="27"/>
        <v>0</v>
      </c>
    </row>
    <row r="119" spans="1:38" ht="15.75" customHeight="1">
      <c r="A119" s="149"/>
      <c r="B119" s="150"/>
      <c r="C119" s="91">
        <v>4</v>
      </c>
      <c r="D119" s="151"/>
      <c r="E119" s="80"/>
      <c r="F119" s="153"/>
      <c r="G119" s="149"/>
      <c r="H119" s="149"/>
      <c r="I119" s="149"/>
      <c r="J119" s="149"/>
      <c r="K119" s="149"/>
      <c r="L119" s="149"/>
      <c r="M119" s="149"/>
      <c r="N119" s="149"/>
      <c r="O119" s="17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8">
        <f t="shared" si="27"/>
        <v>0</v>
      </c>
    </row>
    <row r="120" spans="1:38" ht="15.75" customHeight="1">
      <c r="A120" s="149"/>
      <c r="B120" s="150"/>
      <c r="C120" s="91">
        <v>5</v>
      </c>
      <c r="D120" s="151"/>
      <c r="E120" s="80"/>
      <c r="F120" s="153"/>
      <c r="G120" s="149"/>
      <c r="H120" s="149"/>
      <c r="I120" s="149"/>
      <c r="J120" s="149"/>
      <c r="K120" s="149"/>
      <c r="L120" s="149"/>
      <c r="M120" s="149"/>
      <c r="N120" s="149"/>
      <c r="O120" s="17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8">
        <f t="shared" si="27"/>
        <v>0</v>
      </c>
    </row>
    <row r="121" spans="1:38" ht="15.75" customHeight="1">
      <c r="A121" s="76"/>
      <c r="B121" s="77"/>
      <c r="C121" s="91">
        <v>6</v>
      </c>
      <c r="D121" s="92"/>
      <c r="E121" s="153"/>
      <c r="F121" s="80"/>
      <c r="G121" s="76"/>
      <c r="H121" s="76"/>
      <c r="I121" s="76"/>
      <c r="J121" s="76"/>
      <c r="K121" s="76"/>
      <c r="L121" s="76"/>
      <c r="M121" s="76"/>
      <c r="N121" s="76"/>
      <c r="O121" s="17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148">
        <f t="shared" si="27"/>
        <v>0</v>
      </c>
    </row>
    <row r="122" spans="1:38" ht="15.75" customHeight="1">
      <c r="A122" s="81"/>
      <c r="B122" s="82"/>
      <c r="C122" s="91">
        <v>7</v>
      </c>
      <c r="D122" s="83"/>
      <c r="E122" s="84"/>
      <c r="F122" s="84"/>
      <c r="G122" s="81"/>
      <c r="H122" s="81"/>
      <c r="I122" s="81"/>
      <c r="J122" s="81"/>
      <c r="K122" s="81"/>
      <c r="L122" s="81"/>
      <c r="M122" s="81"/>
      <c r="N122" s="81"/>
      <c r="O122" s="177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148">
        <f t="shared" si="27"/>
        <v>0</v>
      </c>
    </row>
    <row r="123" spans="1:38" ht="15.75" customHeight="1">
      <c r="A123" s="49"/>
      <c r="B123" s="50"/>
      <c r="C123" s="293" t="s">
        <v>16</v>
      </c>
      <c r="D123" s="292"/>
      <c r="E123" s="51">
        <f t="shared" ref="E123:F123" si="28">SUM(E116:E122)</f>
        <v>955</v>
      </c>
      <c r="F123" s="51">
        <f t="shared" si="28"/>
        <v>208</v>
      </c>
      <c r="G123" s="52"/>
      <c r="H123" s="52"/>
      <c r="I123" s="52"/>
      <c r="J123" s="52"/>
      <c r="K123" s="52"/>
      <c r="L123" s="52"/>
      <c r="M123" s="52"/>
      <c r="N123" s="52"/>
      <c r="O123" s="18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135">
        <f>SUM(AL116:AL122)</f>
        <v>0</v>
      </c>
    </row>
    <row r="124" spans="1:38" ht="15.75" customHeight="1">
      <c r="A124" s="67">
        <v>15</v>
      </c>
      <c r="B124" s="68" t="s">
        <v>88</v>
      </c>
      <c r="C124" s="72">
        <v>1</v>
      </c>
      <c r="D124" s="70" t="s">
        <v>89</v>
      </c>
      <c r="E124" s="25">
        <v>256</v>
      </c>
      <c r="F124" s="17">
        <v>50</v>
      </c>
      <c r="G124" s="67"/>
      <c r="H124" s="67"/>
      <c r="I124" s="67"/>
      <c r="J124" s="67"/>
      <c r="K124" s="67"/>
      <c r="L124" s="67"/>
      <c r="M124" s="67"/>
      <c r="N124" s="67"/>
      <c r="O124" s="72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148">
        <f t="shared" ref="AL124:AL130" si="29">SUM(G124:AK124)</f>
        <v>0</v>
      </c>
    </row>
    <row r="125" spans="1:38" ht="15.75" customHeight="1">
      <c r="A125" s="149"/>
      <c r="B125" s="150"/>
      <c r="C125" s="91">
        <v>2</v>
      </c>
      <c r="D125" s="151" t="s">
        <v>90</v>
      </c>
      <c r="E125" s="25">
        <v>288</v>
      </c>
      <c r="F125" s="17">
        <v>63</v>
      </c>
      <c r="G125" s="149"/>
      <c r="H125" s="149"/>
      <c r="I125" s="149"/>
      <c r="J125" s="149"/>
      <c r="K125" s="149"/>
      <c r="L125" s="149"/>
      <c r="M125" s="149"/>
      <c r="N125" s="149"/>
      <c r="O125" s="17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8">
        <f t="shared" si="29"/>
        <v>0</v>
      </c>
    </row>
    <row r="126" spans="1:38" ht="15.75" customHeight="1">
      <c r="A126" s="149"/>
      <c r="B126" s="150"/>
      <c r="C126" s="91">
        <v>3</v>
      </c>
      <c r="D126" s="151"/>
      <c r="E126" s="80"/>
      <c r="F126" s="153"/>
      <c r="G126" s="149"/>
      <c r="H126" s="149"/>
      <c r="I126" s="149"/>
      <c r="J126" s="149"/>
      <c r="K126" s="149"/>
      <c r="L126" s="149"/>
      <c r="M126" s="149"/>
      <c r="N126" s="149"/>
      <c r="O126" s="17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8">
        <f t="shared" si="29"/>
        <v>0</v>
      </c>
    </row>
    <row r="127" spans="1:38" ht="15.75" customHeight="1">
      <c r="A127" s="149"/>
      <c r="B127" s="150"/>
      <c r="C127" s="91">
        <v>4</v>
      </c>
      <c r="D127" s="151"/>
      <c r="E127" s="80"/>
      <c r="F127" s="153"/>
      <c r="G127" s="149"/>
      <c r="H127" s="149"/>
      <c r="I127" s="149"/>
      <c r="J127" s="149"/>
      <c r="K127" s="149"/>
      <c r="L127" s="149"/>
      <c r="M127" s="149"/>
      <c r="N127" s="149"/>
      <c r="O127" s="17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8">
        <f t="shared" si="29"/>
        <v>0</v>
      </c>
    </row>
    <row r="128" spans="1:38" ht="15.75" customHeight="1">
      <c r="A128" s="149"/>
      <c r="B128" s="150"/>
      <c r="C128" s="91">
        <v>5</v>
      </c>
      <c r="D128" s="151"/>
      <c r="E128" s="80"/>
      <c r="F128" s="153"/>
      <c r="G128" s="149"/>
      <c r="H128" s="149"/>
      <c r="I128" s="149"/>
      <c r="J128" s="149"/>
      <c r="K128" s="149"/>
      <c r="L128" s="149"/>
      <c r="M128" s="149"/>
      <c r="N128" s="149"/>
      <c r="O128" s="17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8">
        <f t="shared" si="29"/>
        <v>0</v>
      </c>
    </row>
    <row r="129" spans="1:38" ht="15.75" customHeight="1">
      <c r="A129" s="76"/>
      <c r="B129" s="77"/>
      <c r="C129" s="91">
        <v>6</v>
      </c>
      <c r="D129" s="92"/>
      <c r="E129" s="153"/>
      <c r="F129" s="80"/>
      <c r="G129" s="76"/>
      <c r="H129" s="76"/>
      <c r="I129" s="76"/>
      <c r="J129" s="76"/>
      <c r="K129" s="76"/>
      <c r="L129" s="76"/>
      <c r="M129" s="76"/>
      <c r="N129" s="76"/>
      <c r="O129" s="17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148">
        <f t="shared" si="29"/>
        <v>0</v>
      </c>
    </row>
    <row r="130" spans="1:38" ht="15.75" customHeight="1">
      <c r="A130" s="81"/>
      <c r="B130" s="82"/>
      <c r="C130" s="91">
        <v>7</v>
      </c>
      <c r="D130" s="83"/>
      <c r="E130" s="84"/>
      <c r="F130" s="84"/>
      <c r="G130" s="81"/>
      <c r="H130" s="81"/>
      <c r="I130" s="81"/>
      <c r="J130" s="81"/>
      <c r="K130" s="81"/>
      <c r="L130" s="81"/>
      <c r="M130" s="81"/>
      <c r="N130" s="81"/>
      <c r="O130" s="177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148">
        <f t="shared" si="29"/>
        <v>0</v>
      </c>
    </row>
    <row r="131" spans="1:38" ht="15.75" customHeight="1">
      <c r="A131" s="49"/>
      <c r="B131" s="50"/>
      <c r="C131" s="293" t="s">
        <v>16</v>
      </c>
      <c r="D131" s="292"/>
      <c r="E131" s="51">
        <f t="shared" ref="E131:F131" si="30">SUM(E124:E130)</f>
        <v>544</v>
      </c>
      <c r="F131" s="51">
        <f t="shared" si="30"/>
        <v>113</v>
      </c>
      <c r="G131" s="52"/>
      <c r="H131" s="52"/>
      <c r="I131" s="52"/>
      <c r="J131" s="52"/>
      <c r="K131" s="52"/>
      <c r="L131" s="52"/>
      <c r="M131" s="52"/>
      <c r="N131" s="52"/>
      <c r="O131" s="18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135">
        <f>SUM(AL124:AL130)</f>
        <v>0</v>
      </c>
    </row>
    <row r="132" spans="1:38" ht="15.75" customHeight="1">
      <c r="A132" s="67">
        <v>16</v>
      </c>
      <c r="B132" s="68" t="s">
        <v>91</v>
      </c>
      <c r="C132" s="72">
        <v>1</v>
      </c>
      <c r="D132" s="70" t="s">
        <v>92</v>
      </c>
      <c r="E132" s="199">
        <v>576</v>
      </c>
      <c r="F132" s="71">
        <v>178</v>
      </c>
      <c r="G132" s="67"/>
      <c r="H132" s="67"/>
      <c r="I132" s="67"/>
      <c r="J132" s="67"/>
      <c r="K132" s="67"/>
      <c r="L132" s="67"/>
      <c r="M132" s="67"/>
      <c r="N132" s="67"/>
      <c r="O132" s="72"/>
      <c r="P132" s="67"/>
      <c r="Q132" s="67"/>
      <c r="R132" s="67"/>
      <c r="S132" s="67"/>
      <c r="T132" s="67"/>
      <c r="U132" s="67"/>
      <c r="V132" s="67"/>
      <c r="W132" s="67"/>
      <c r="X132" s="178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148">
        <f t="shared" ref="AL132:AL138" si="31">SUM(G132:AK132)</f>
        <v>0</v>
      </c>
    </row>
    <row r="133" spans="1:38" ht="15.75" customHeight="1">
      <c r="A133" s="149"/>
      <c r="B133" s="150"/>
      <c r="C133" s="91">
        <v>2</v>
      </c>
      <c r="D133" s="151"/>
      <c r="E133" s="80"/>
      <c r="F133" s="153"/>
      <c r="G133" s="149"/>
      <c r="H133" s="149"/>
      <c r="I133" s="149"/>
      <c r="J133" s="149"/>
      <c r="K133" s="149"/>
      <c r="L133" s="149"/>
      <c r="M133" s="149"/>
      <c r="N133" s="149"/>
      <c r="O133" s="17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8">
        <f t="shared" si="31"/>
        <v>0</v>
      </c>
    </row>
    <row r="134" spans="1:38" ht="15.75" customHeight="1">
      <c r="A134" s="149"/>
      <c r="B134" s="150"/>
      <c r="C134" s="91">
        <v>3</v>
      </c>
      <c r="D134" s="151"/>
      <c r="E134" s="80"/>
      <c r="F134" s="153"/>
      <c r="G134" s="149"/>
      <c r="H134" s="149"/>
      <c r="I134" s="149"/>
      <c r="J134" s="149"/>
      <c r="K134" s="149"/>
      <c r="L134" s="149"/>
      <c r="M134" s="149"/>
      <c r="N134" s="149"/>
      <c r="O134" s="17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8">
        <f t="shared" si="31"/>
        <v>0</v>
      </c>
    </row>
    <row r="135" spans="1:38" ht="15.75" customHeight="1">
      <c r="A135" s="149"/>
      <c r="B135" s="150"/>
      <c r="C135" s="91">
        <v>4</v>
      </c>
      <c r="D135" s="151"/>
      <c r="E135" s="80"/>
      <c r="F135" s="153"/>
      <c r="G135" s="149"/>
      <c r="H135" s="149"/>
      <c r="I135" s="149"/>
      <c r="J135" s="149"/>
      <c r="K135" s="149"/>
      <c r="L135" s="149"/>
      <c r="M135" s="149"/>
      <c r="N135" s="149"/>
      <c r="O135" s="17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8">
        <f t="shared" si="31"/>
        <v>0</v>
      </c>
    </row>
    <row r="136" spans="1:38" ht="15.75" customHeight="1">
      <c r="A136" s="149"/>
      <c r="B136" s="150"/>
      <c r="C136" s="91">
        <v>5</v>
      </c>
      <c r="D136" s="151"/>
      <c r="E136" s="80"/>
      <c r="F136" s="153"/>
      <c r="G136" s="149"/>
      <c r="H136" s="149"/>
      <c r="I136" s="149"/>
      <c r="J136" s="149"/>
      <c r="K136" s="149"/>
      <c r="L136" s="149"/>
      <c r="M136" s="149"/>
      <c r="N136" s="149"/>
      <c r="O136" s="17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8">
        <f t="shared" si="31"/>
        <v>0</v>
      </c>
    </row>
    <row r="137" spans="1:38" ht="15.75" customHeight="1">
      <c r="A137" s="76"/>
      <c r="B137" s="77"/>
      <c r="C137" s="91">
        <v>6</v>
      </c>
      <c r="D137" s="92"/>
      <c r="E137" s="153"/>
      <c r="F137" s="80"/>
      <c r="G137" s="76"/>
      <c r="H137" s="76"/>
      <c r="I137" s="76"/>
      <c r="J137" s="76"/>
      <c r="K137" s="76"/>
      <c r="L137" s="76"/>
      <c r="M137" s="76"/>
      <c r="N137" s="76"/>
      <c r="O137" s="17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148">
        <f t="shared" si="31"/>
        <v>0</v>
      </c>
    </row>
    <row r="138" spans="1:38" ht="15.75" customHeight="1">
      <c r="A138" s="81"/>
      <c r="B138" s="82"/>
      <c r="C138" s="91">
        <v>7</v>
      </c>
      <c r="D138" s="83"/>
      <c r="E138" s="84"/>
      <c r="F138" s="84"/>
      <c r="G138" s="81"/>
      <c r="H138" s="81"/>
      <c r="I138" s="81"/>
      <c r="J138" s="81"/>
      <c r="K138" s="81"/>
      <c r="L138" s="81"/>
      <c r="M138" s="81"/>
      <c r="N138" s="81"/>
      <c r="O138" s="177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148">
        <f t="shared" si="31"/>
        <v>0</v>
      </c>
    </row>
    <row r="139" spans="1:38" ht="15.75" customHeight="1">
      <c r="A139" s="49"/>
      <c r="B139" s="50"/>
      <c r="C139" s="293" t="s">
        <v>16</v>
      </c>
      <c r="D139" s="292"/>
      <c r="E139" s="51">
        <f t="shared" ref="E139:F139" si="32">SUM(E132:E138)</f>
        <v>576</v>
      </c>
      <c r="F139" s="51">
        <f t="shared" si="32"/>
        <v>178</v>
      </c>
      <c r="G139" s="52"/>
      <c r="H139" s="52"/>
      <c r="I139" s="52"/>
      <c r="J139" s="52"/>
      <c r="K139" s="52"/>
      <c r="L139" s="52"/>
      <c r="M139" s="52"/>
      <c r="N139" s="52"/>
      <c r="O139" s="18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135">
        <f>SUM(AL132:AL138)</f>
        <v>0</v>
      </c>
    </row>
    <row r="140" spans="1:38" ht="15.75" customHeight="1">
      <c r="A140" s="67">
        <v>17</v>
      </c>
      <c r="B140" s="200" t="s">
        <v>93</v>
      </c>
      <c r="C140" s="72">
        <v>1</v>
      </c>
      <c r="D140" s="201" t="s">
        <v>94</v>
      </c>
      <c r="E140" s="167">
        <v>340</v>
      </c>
      <c r="F140" s="174">
        <v>70</v>
      </c>
      <c r="G140" s="67"/>
      <c r="H140" s="67"/>
      <c r="I140" s="67"/>
      <c r="J140" s="67"/>
      <c r="K140" s="67"/>
      <c r="L140" s="67"/>
      <c r="M140" s="67"/>
      <c r="N140" s="67"/>
      <c r="O140" s="72"/>
      <c r="P140" s="67"/>
      <c r="Q140" s="67"/>
      <c r="R140" s="67"/>
      <c r="S140" s="67"/>
      <c r="T140" s="178"/>
      <c r="U140" s="67"/>
      <c r="V140" s="67"/>
      <c r="W140" s="67"/>
      <c r="X140" s="178"/>
      <c r="Y140" s="67"/>
      <c r="Z140" s="67"/>
      <c r="AA140" s="67"/>
      <c r="AB140" s="67"/>
      <c r="AC140" s="178"/>
      <c r="AD140" s="67"/>
      <c r="AE140" s="67"/>
      <c r="AF140" s="67"/>
      <c r="AG140" s="178"/>
      <c r="AH140" s="67"/>
      <c r="AI140" s="67"/>
      <c r="AJ140" s="67"/>
      <c r="AK140" s="67"/>
      <c r="AL140" s="148">
        <f t="shared" ref="AL140:AL146" si="33">SUM(G140:AK140)</f>
        <v>0</v>
      </c>
    </row>
    <row r="141" spans="1:38" ht="15.75" customHeight="1">
      <c r="A141" s="149"/>
      <c r="B141" s="150"/>
      <c r="C141" s="91">
        <v>2</v>
      </c>
      <c r="D141" s="151"/>
      <c r="E141" s="80"/>
      <c r="F141" s="153"/>
      <c r="G141" s="149"/>
      <c r="H141" s="149"/>
      <c r="I141" s="149"/>
      <c r="J141" s="149"/>
      <c r="K141" s="149"/>
      <c r="L141" s="149"/>
      <c r="M141" s="149"/>
      <c r="N141" s="149"/>
      <c r="O141" s="17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8">
        <f t="shared" si="33"/>
        <v>0</v>
      </c>
    </row>
    <row r="142" spans="1:38" ht="15.75" customHeight="1">
      <c r="A142" s="149"/>
      <c r="B142" s="150"/>
      <c r="C142" s="91">
        <v>3</v>
      </c>
      <c r="D142" s="151"/>
      <c r="E142" s="80"/>
      <c r="F142" s="153"/>
      <c r="G142" s="149"/>
      <c r="H142" s="149"/>
      <c r="I142" s="149"/>
      <c r="J142" s="149"/>
      <c r="K142" s="149"/>
      <c r="L142" s="149"/>
      <c r="M142" s="149"/>
      <c r="N142" s="149"/>
      <c r="O142" s="17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8">
        <f t="shared" si="33"/>
        <v>0</v>
      </c>
    </row>
    <row r="143" spans="1:38" ht="15.75" customHeight="1">
      <c r="A143" s="149"/>
      <c r="B143" s="150"/>
      <c r="C143" s="91">
        <v>4</v>
      </c>
      <c r="D143" s="151"/>
      <c r="E143" s="80"/>
      <c r="F143" s="153"/>
      <c r="G143" s="149"/>
      <c r="H143" s="149"/>
      <c r="I143" s="149"/>
      <c r="J143" s="149"/>
      <c r="K143" s="149"/>
      <c r="L143" s="149"/>
      <c r="M143" s="149"/>
      <c r="N143" s="149"/>
      <c r="O143" s="17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8">
        <f t="shared" si="33"/>
        <v>0</v>
      </c>
    </row>
    <row r="144" spans="1:38" ht="15.75" customHeight="1">
      <c r="A144" s="149"/>
      <c r="B144" s="150"/>
      <c r="C144" s="91">
        <v>5</v>
      </c>
      <c r="D144" s="151"/>
      <c r="E144" s="80"/>
      <c r="F144" s="153"/>
      <c r="G144" s="149"/>
      <c r="H144" s="149"/>
      <c r="I144" s="149"/>
      <c r="J144" s="149"/>
      <c r="K144" s="149"/>
      <c r="L144" s="149"/>
      <c r="M144" s="149"/>
      <c r="N144" s="149"/>
      <c r="O144" s="17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8">
        <f t="shared" si="33"/>
        <v>0</v>
      </c>
    </row>
    <row r="145" spans="1:38" ht="15.75" customHeight="1">
      <c r="A145" s="76"/>
      <c r="B145" s="77"/>
      <c r="C145" s="91">
        <v>6</v>
      </c>
      <c r="D145" s="92"/>
      <c r="E145" s="153"/>
      <c r="F145" s="80"/>
      <c r="G145" s="76"/>
      <c r="H145" s="76"/>
      <c r="I145" s="76"/>
      <c r="J145" s="76"/>
      <c r="K145" s="76"/>
      <c r="L145" s="76"/>
      <c r="M145" s="76"/>
      <c r="N145" s="76"/>
      <c r="O145" s="17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148">
        <f t="shared" si="33"/>
        <v>0</v>
      </c>
    </row>
    <row r="146" spans="1:38" ht="15.75" customHeight="1">
      <c r="A146" s="81"/>
      <c r="B146" s="82"/>
      <c r="C146" s="91">
        <v>7</v>
      </c>
      <c r="D146" s="83"/>
      <c r="E146" s="84"/>
      <c r="F146" s="84"/>
      <c r="G146" s="81"/>
      <c r="H146" s="81"/>
      <c r="I146" s="81"/>
      <c r="J146" s="81"/>
      <c r="K146" s="81"/>
      <c r="L146" s="81"/>
      <c r="M146" s="81"/>
      <c r="N146" s="81"/>
      <c r="O146" s="177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148">
        <f t="shared" si="33"/>
        <v>0</v>
      </c>
    </row>
    <row r="147" spans="1:38" ht="15.75" customHeight="1">
      <c r="A147" s="49"/>
      <c r="B147" s="50"/>
      <c r="C147" s="293" t="s">
        <v>16</v>
      </c>
      <c r="D147" s="292"/>
      <c r="E147" s="51">
        <f t="shared" ref="E147:F147" si="34">SUM(E140:E146)</f>
        <v>340</v>
      </c>
      <c r="F147" s="51">
        <f t="shared" si="34"/>
        <v>70</v>
      </c>
      <c r="G147" s="52"/>
      <c r="H147" s="52"/>
      <c r="I147" s="52"/>
      <c r="J147" s="52"/>
      <c r="K147" s="52"/>
      <c r="L147" s="52"/>
      <c r="M147" s="52"/>
      <c r="N147" s="52"/>
      <c r="O147" s="18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135">
        <f>SUM(AL140:AL146)</f>
        <v>0</v>
      </c>
    </row>
    <row r="148" spans="1:38" ht="15.75" customHeight="1">
      <c r="A148" s="67">
        <v>18</v>
      </c>
      <c r="B148" s="68"/>
      <c r="C148" s="72">
        <v>1</v>
      </c>
      <c r="D148" s="70"/>
      <c r="E148" s="199"/>
      <c r="F148" s="71"/>
      <c r="G148" s="67"/>
      <c r="H148" s="67"/>
      <c r="I148" s="67"/>
      <c r="J148" s="67"/>
      <c r="K148" s="67"/>
      <c r="L148" s="67"/>
      <c r="M148" s="67"/>
      <c r="N148" s="67"/>
      <c r="O148" s="72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148">
        <f t="shared" ref="AL148:AL154" si="35">SUM(G148:AK148)</f>
        <v>0</v>
      </c>
    </row>
    <row r="149" spans="1:38" ht="15.75" customHeight="1">
      <c r="A149" s="149"/>
      <c r="B149" s="150"/>
      <c r="C149" s="91">
        <v>2</v>
      </c>
      <c r="D149" s="151"/>
      <c r="E149" s="80"/>
      <c r="F149" s="153"/>
      <c r="G149" s="149"/>
      <c r="H149" s="149"/>
      <c r="I149" s="149"/>
      <c r="J149" s="149"/>
      <c r="K149" s="149"/>
      <c r="L149" s="149"/>
      <c r="M149" s="149"/>
      <c r="N149" s="149"/>
      <c r="O149" s="17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8">
        <f t="shared" si="35"/>
        <v>0</v>
      </c>
    </row>
    <row r="150" spans="1:38" ht="15.75" customHeight="1">
      <c r="A150" s="149"/>
      <c r="B150" s="150"/>
      <c r="C150" s="91">
        <v>3</v>
      </c>
      <c r="D150" s="151"/>
      <c r="E150" s="80"/>
      <c r="F150" s="153"/>
      <c r="G150" s="149"/>
      <c r="H150" s="149"/>
      <c r="I150" s="149"/>
      <c r="J150" s="149"/>
      <c r="K150" s="149"/>
      <c r="L150" s="149"/>
      <c r="M150" s="149"/>
      <c r="N150" s="149"/>
      <c r="O150" s="17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8">
        <f t="shared" si="35"/>
        <v>0</v>
      </c>
    </row>
    <row r="151" spans="1:38" ht="15.75" customHeight="1">
      <c r="A151" s="149"/>
      <c r="B151" s="150"/>
      <c r="C151" s="91">
        <v>4</v>
      </c>
      <c r="D151" s="151"/>
      <c r="E151" s="80"/>
      <c r="F151" s="153"/>
      <c r="G151" s="149"/>
      <c r="H151" s="149"/>
      <c r="I151" s="149"/>
      <c r="J151" s="149"/>
      <c r="K151" s="149"/>
      <c r="L151" s="149"/>
      <c r="M151" s="149"/>
      <c r="N151" s="149"/>
      <c r="O151" s="17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8">
        <f t="shared" si="35"/>
        <v>0</v>
      </c>
    </row>
    <row r="152" spans="1:38" ht="15.75" customHeight="1">
      <c r="A152" s="149"/>
      <c r="B152" s="150"/>
      <c r="C152" s="91">
        <v>5</v>
      </c>
      <c r="D152" s="151"/>
      <c r="E152" s="80"/>
      <c r="F152" s="153"/>
      <c r="G152" s="149"/>
      <c r="H152" s="149"/>
      <c r="I152" s="149"/>
      <c r="J152" s="149"/>
      <c r="K152" s="149"/>
      <c r="L152" s="149"/>
      <c r="M152" s="149"/>
      <c r="N152" s="149"/>
      <c r="O152" s="17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8">
        <f t="shared" si="35"/>
        <v>0</v>
      </c>
    </row>
    <row r="153" spans="1:38" ht="15.75" customHeight="1">
      <c r="A153" s="76"/>
      <c r="B153" s="77"/>
      <c r="C153" s="91">
        <v>6</v>
      </c>
      <c r="D153" s="92"/>
      <c r="E153" s="153"/>
      <c r="F153" s="80"/>
      <c r="G153" s="76"/>
      <c r="H153" s="76"/>
      <c r="I153" s="76"/>
      <c r="J153" s="76"/>
      <c r="K153" s="76"/>
      <c r="L153" s="76"/>
      <c r="M153" s="76"/>
      <c r="N153" s="76"/>
      <c r="O153" s="17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148">
        <f t="shared" si="35"/>
        <v>0</v>
      </c>
    </row>
    <row r="154" spans="1:38" ht="15.75" customHeight="1">
      <c r="A154" s="81"/>
      <c r="B154" s="82"/>
      <c r="C154" s="91">
        <v>7</v>
      </c>
      <c r="D154" s="83"/>
      <c r="E154" s="84"/>
      <c r="F154" s="84"/>
      <c r="G154" s="81"/>
      <c r="H154" s="81"/>
      <c r="I154" s="81"/>
      <c r="J154" s="81"/>
      <c r="K154" s="81"/>
      <c r="L154" s="81"/>
      <c r="M154" s="81"/>
      <c r="N154" s="81"/>
      <c r="O154" s="177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148">
        <f t="shared" si="35"/>
        <v>0</v>
      </c>
    </row>
    <row r="155" spans="1:38" ht="15.75" customHeight="1">
      <c r="A155" s="49"/>
      <c r="B155" s="50"/>
      <c r="C155" s="293" t="s">
        <v>16</v>
      </c>
      <c r="D155" s="292"/>
      <c r="E155" s="51">
        <f t="shared" ref="E155:F155" si="36">SUM(E148:E154)</f>
        <v>0</v>
      </c>
      <c r="F155" s="51">
        <f t="shared" si="36"/>
        <v>0</v>
      </c>
      <c r="G155" s="52"/>
      <c r="H155" s="52"/>
      <c r="I155" s="52"/>
      <c r="J155" s="52"/>
      <c r="K155" s="52"/>
      <c r="L155" s="52"/>
      <c r="M155" s="52"/>
      <c r="N155" s="52"/>
      <c r="O155" s="18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135">
        <f>SUM(AL148:AL154)</f>
        <v>0</v>
      </c>
    </row>
    <row r="156" spans="1:38" ht="15.75" customHeight="1">
      <c r="A156" s="67">
        <v>19</v>
      </c>
      <c r="B156" s="68"/>
      <c r="C156" s="72">
        <v>1</v>
      </c>
      <c r="D156" s="70"/>
      <c r="E156" s="199"/>
      <c r="F156" s="71"/>
      <c r="G156" s="67"/>
      <c r="H156" s="67"/>
      <c r="I156" s="67"/>
      <c r="J156" s="67"/>
      <c r="K156" s="67"/>
      <c r="L156" s="67"/>
      <c r="M156" s="67"/>
      <c r="N156" s="67"/>
      <c r="O156" s="72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148">
        <f t="shared" ref="AL156:AL162" si="37">SUM(G156:AK156)</f>
        <v>0</v>
      </c>
    </row>
    <row r="157" spans="1:38" ht="15.75" customHeight="1">
      <c r="A157" s="149"/>
      <c r="B157" s="150"/>
      <c r="C157" s="91">
        <v>2</v>
      </c>
      <c r="D157" s="151"/>
      <c r="E157" s="80"/>
      <c r="F157" s="153"/>
      <c r="G157" s="149"/>
      <c r="H157" s="149"/>
      <c r="I157" s="149"/>
      <c r="J157" s="149"/>
      <c r="K157" s="149"/>
      <c r="L157" s="149"/>
      <c r="M157" s="149"/>
      <c r="N157" s="149"/>
      <c r="O157" s="17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8">
        <f t="shared" si="37"/>
        <v>0</v>
      </c>
    </row>
    <row r="158" spans="1:38" ht="15.75" customHeight="1">
      <c r="A158" s="149"/>
      <c r="B158" s="150"/>
      <c r="C158" s="91">
        <v>3</v>
      </c>
      <c r="D158" s="151"/>
      <c r="E158" s="80"/>
      <c r="F158" s="153"/>
      <c r="G158" s="149"/>
      <c r="H158" s="149"/>
      <c r="I158" s="149"/>
      <c r="J158" s="149"/>
      <c r="K158" s="149"/>
      <c r="L158" s="149"/>
      <c r="M158" s="149"/>
      <c r="N158" s="149"/>
      <c r="O158" s="17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8">
        <f t="shared" si="37"/>
        <v>0</v>
      </c>
    </row>
    <row r="159" spans="1:38" ht="15.75" customHeight="1">
      <c r="A159" s="149"/>
      <c r="B159" s="150"/>
      <c r="C159" s="91">
        <v>4</v>
      </c>
      <c r="D159" s="151"/>
      <c r="E159" s="80"/>
      <c r="F159" s="153"/>
      <c r="G159" s="149"/>
      <c r="H159" s="149"/>
      <c r="I159" s="149"/>
      <c r="J159" s="149"/>
      <c r="K159" s="149"/>
      <c r="L159" s="149"/>
      <c r="M159" s="149"/>
      <c r="N159" s="149"/>
      <c r="O159" s="17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8">
        <f t="shared" si="37"/>
        <v>0</v>
      </c>
    </row>
    <row r="160" spans="1:38" ht="15.75" customHeight="1">
      <c r="A160" s="149"/>
      <c r="B160" s="150"/>
      <c r="C160" s="91">
        <v>5</v>
      </c>
      <c r="D160" s="151"/>
      <c r="E160" s="80"/>
      <c r="F160" s="153"/>
      <c r="G160" s="149"/>
      <c r="H160" s="149"/>
      <c r="I160" s="149"/>
      <c r="J160" s="149"/>
      <c r="K160" s="149"/>
      <c r="L160" s="149"/>
      <c r="M160" s="149"/>
      <c r="N160" s="149"/>
      <c r="O160" s="17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  <c r="AL160" s="148">
        <f t="shared" si="37"/>
        <v>0</v>
      </c>
    </row>
    <row r="161" spans="1:58" ht="15.75" customHeight="1">
      <c r="A161" s="76"/>
      <c r="B161" s="77"/>
      <c r="C161" s="91">
        <v>6</v>
      </c>
      <c r="D161" s="92"/>
      <c r="E161" s="153"/>
      <c r="F161" s="80"/>
      <c r="G161" s="76"/>
      <c r="H161" s="76"/>
      <c r="I161" s="76"/>
      <c r="J161" s="76"/>
      <c r="K161" s="76"/>
      <c r="L161" s="76"/>
      <c r="M161" s="76"/>
      <c r="N161" s="76"/>
      <c r="O161" s="17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148">
        <f t="shared" si="37"/>
        <v>0</v>
      </c>
    </row>
    <row r="162" spans="1:58" ht="15.75" customHeight="1">
      <c r="A162" s="81"/>
      <c r="B162" s="82"/>
      <c r="C162" s="91">
        <v>7</v>
      </c>
      <c r="D162" s="83"/>
      <c r="E162" s="84"/>
      <c r="F162" s="84"/>
      <c r="G162" s="81"/>
      <c r="H162" s="81"/>
      <c r="I162" s="81"/>
      <c r="J162" s="81"/>
      <c r="K162" s="81"/>
      <c r="L162" s="81"/>
      <c r="M162" s="81"/>
      <c r="N162" s="81"/>
      <c r="O162" s="177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148">
        <f t="shared" si="37"/>
        <v>0</v>
      </c>
    </row>
    <row r="163" spans="1:58" ht="15.75" customHeight="1">
      <c r="A163" s="49"/>
      <c r="B163" s="50"/>
      <c r="C163" s="293" t="s">
        <v>16</v>
      </c>
      <c r="D163" s="292"/>
      <c r="E163" s="51">
        <f t="shared" ref="E163:F163" si="38">SUM(E156:E162)</f>
        <v>0</v>
      </c>
      <c r="F163" s="51">
        <f t="shared" si="38"/>
        <v>0</v>
      </c>
      <c r="G163" s="52"/>
      <c r="H163" s="52"/>
      <c r="I163" s="52"/>
      <c r="J163" s="52"/>
      <c r="K163" s="52"/>
      <c r="L163" s="52"/>
      <c r="M163" s="52"/>
      <c r="N163" s="52"/>
      <c r="O163" s="18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135">
        <f>SUM(AL156:AL162)</f>
        <v>0</v>
      </c>
    </row>
    <row r="164" spans="1:58" ht="15.75" customHeight="1">
      <c r="A164" s="93"/>
      <c r="B164" s="94"/>
      <c r="C164" s="95"/>
      <c r="D164" s="96"/>
      <c r="E164" s="97"/>
      <c r="F164" s="97"/>
      <c r="G164" s="98"/>
      <c r="H164" s="98"/>
      <c r="I164" s="98"/>
      <c r="J164" s="98"/>
      <c r="K164" s="98"/>
      <c r="L164" s="98"/>
      <c r="M164" s="98"/>
      <c r="N164" s="98"/>
      <c r="O164" s="202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155"/>
    </row>
    <row r="165" spans="1:58" ht="15.75" customHeight="1">
      <c r="A165" s="93"/>
      <c r="B165" s="94"/>
      <c r="C165" s="95"/>
      <c r="D165" s="96"/>
      <c r="E165" s="97"/>
      <c r="F165" s="97"/>
      <c r="G165" s="98"/>
      <c r="H165" s="98"/>
      <c r="I165" s="98"/>
      <c r="J165" s="98"/>
      <c r="K165" s="98"/>
      <c r="L165" s="98"/>
      <c r="M165" s="98"/>
      <c r="N165" s="98"/>
      <c r="O165" s="202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155"/>
    </row>
    <row r="166" spans="1:58" ht="21.75" customHeight="1">
      <c r="A166" s="296" t="s">
        <v>21</v>
      </c>
      <c r="B166" s="297"/>
      <c r="C166" s="101"/>
      <c r="D166" s="102"/>
      <c r="E166" s="103">
        <f t="shared" ref="E166:F166" si="39">E17+E25+E33+E41+E49+E57+E65+E73+E81+E89+E97+E107+E115+E123+E131+E139+E163+E147</f>
        <v>44968</v>
      </c>
      <c r="F166" s="103">
        <f t="shared" si="39"/>
        <v>14955</v>
      </c>
      <c r="G166" s="103">
        <f t="shared" ref="G166:AK166" si="40">SUM(G6:G165)</f>
        <v>0</v>
      </c>
      <c r="H166" s="103">
        <f t="shared" si="40"/>
        <v>0</v>
      </c>
      <c r="I166" s="103">
        <f t="shared" si="40"/>
        <v>0</v>
      </c>
      <c r="J166" s="103">
        <f t="shared" si="40"/>
        <v>0</v>
      </c>
      <c r="K166" s="103">
        <f t="shared" si="40"/>
        <v>0</v>
      </c>
      <c r="L166" s="103">
        <f t="shared" si="40"/>
        <v>0</v>
      </c>
      <c r="M166" s="103">
        <f t="shared" si="40"/>
        <v>0</v>
      </c>
      <c r="N166" s="103">
        <f t="shared" si="40"/>
        <v>0</v>
      </c>
      <c r="O166" s="103">
        <f t="shared" si="40"/>
        <v>0</v>
      </c>
      <c r="P166" s="103">
        <f t="shared" si="40"/>
        <v>0</v>
      </c>
      <c r="Q166" s="103">
        <f t="shared" si="40"/>
        <v>0</v>
      </c>
      <c r="R166" s="103">
        <f t="shared" si="40"/>
        <v>0</v>
      </c>
      <c r="S166" s="103">
        <f t="shared" si="40"/>
        <v>0</v>
      </c>
      <c r="T166" s="103">
        <f t="shared" si="40"/>
        <v>0</v>
      </c>
      <c r="U166" s="103">
        <f t="shared" si="40"/>
        <v>0</v>
      </c>
      <c r="V166" s="103">
        <f t="shared" si="40"/>
        <v>0</v>
      </c>
      <c r="W166" s="103">
        <f t="shared" si="40"/>
        <v>0</v>
      </c>
      <c r="X166" s="103">
        <f t="shared" si="40"/>
        <v>0</v>
      </c>
      <c r="Y166" s="103">
        <f t="shared" si="40"/>
        <v>0</v>
      </c>
      <c r="Z166" s="103">
        <f t="shared" si="40"/>
        <v>0</v>
      </c>
      <c r="AA166" s="103">
        <f t="shared" si="40"/>
        <v>0</v>
      </c>
      <c r="AB166" s="103">
        <f t="shared" si="40"/>
        <v>0</v>
      </c>
      <c r="AC166" s="103">
        <f t="shared" si="40"/>
        <v>0</v>
      </c>
      <c r="AD166" s="103">
        <f t="shared" si="40"/>
        <v>0</v>
      </c>
      <c r="AE166" s="103">
        <f t="shared" si="40"/>
        <v>0</v>
      </c>
      <c r="AF166" s="103">
        <f t="shared" si="40"/>
        <v>0</v>
      </c>
      <c r="AG166" s="103">
        <f t="shared" si="40"/>
        <v>0</v>
      </c>
      <c r="AH166" s="103">
        <f t="shared" si="40"/>
        <v>0</v>
      </c>
      <c r="AI166" s="103">
        <f t="shared" si="40"/>
        <v>0</v>
      </c>
      <c r="AJ166" s="103">
        <f t="shared" si="40"/>
        <v>0</v>
      </c>
      <c r="AK166" s="103">
        <f t="shared" si="40"/>
        <v>0</v>
      </c>
      <c r="AL166" s="156">
        <f>AL17+AL25+AL33+AL41+AL49+AL57+AL65+AL73+AL81+AL163+AL139+AL131+AL123+AL115+AL107+AL97+AL89+AL155+AL147</f>
        <v>0</v>
      </c>
    </row>
    <row r="167" spans="1:58" ht="16.5" customHeight="1">
      <c r="A167" s="104"/>
      <c r="C167" s="105"/>
      <c r="D167" s="106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7"/>
      <c r="AM167" s="109"/>
    </row>
    <row r="168" spans="1:58" ht="21" customHeight="1">
      <c r="A168" s="298"/>
      <c r="B168" s="299"/>
      <c r="C168" s="111"/>
      <c r="D168" s="110"/>
      <c r="E168" s="111"/>
      <c r="F168" s="112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4"/>
      <c r="AO168" s="112"/>
      <c r="AP168" s="116"/>
      <c r="AQ168" s="116"/>
      <c r="AR168" s="116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</row>
    <row r="169" spans="1:58" ht="12" customHeight="1">
      <c r="A169" s="299"/>
      <c r="B169" s="299"/>
      <c r="C169" s="117"/>
      <c r="D169" s="118"/>
      <c r="E169" s="112"/>
      <c r="F169" s="112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O169" s="112"/>
      <c r="AP169" s="116"/>
      <c r="AQ169" s="116"/>
      <c r="AR169" s="116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</row>
    <row r="170" spans="1:58" ht="12" customHeight="1">
      <c r="A170" s="299"/>
      <c r="B170" s="299"/>
      <c r="C170" s="117"/>
      <c r="D170" s="118"/>
      <c r="E170" s="117"/>
      <c r="F170" s="112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O170" s="112"/>
      <c r="AP170" s="116"/>
      <c r="AQ170" s="116"/>
      <c r="AR170" s="116"/>
      <c r="AS170" s="112"/>
      <c r="AT170" s="112"/>
      <c r="AU170" s="112"/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  <c r="BF170" s="112"/>
    </row>
    <row r="171" spans="1:58" ht="12" customHeight="1">
      <c r="A171" s="299"/>
      <c r="B171" s="299"/>
      <c r="C171" s="116"/>
      <c r="D171" s="120"/>
      <c r="E171" s="121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P171" s="116"/>
      <c r="AQ171" s="116"/>
      <c r="AR171" s="116"/>
    </row>
    <row r="172" spans="1:58" ht="12" customHeight="1">
      <c r="A172" s="299"/>
      <c r="B172" s="299"/>
      <c r="C172" s="116"/>
      <c r="D172" s="120"/>
      <c r="E172" s="121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P172" s="116"/>
      <c r="AQ172" s="116"/>
      <c r="AR172" s="116"/>
    </row>
    <row r="173" spans="1:58" ht="12" customHeight="1">
      <c r="A173" s="299"/>
      <c r="B173" s="299"/>
      <c r="C173" s="121"/>
      <c r="D173" s="120"/>
      <c r="E173" s="121"/>
      <c r="F173" s="116"/>
      <c r="O173" s="203"/>
      <c r="AP173" s="116"/>
      <c r="AQ173" s="116"/>
      <c r="AR173" s="116"/>
    </row>
    <row r="174" spans="1:58" ht="12" customHeight="1">
      <c r="A174" s="110"/>
      <c r="B174" s="110"/>
      <c r="C174" s="121"/>
      <c r="D174" s="120"/>
      <c r="E174" s="121"/>
      <c r="F174" s="116"/>
      <c r="O174" s="203"/>
      <c r="AP174" s="116"/>
      <c r="AQ174" s="116"/>
      <c r="AR174" s="116"/>
    </row>
    <row r="175" spans="1:58" ht="13.5" customHeight="1">
      <c r="A175" s="110"/>
      <c r="B175" s="110"/>
      <c r="C175" s="121"/>
      <c r="D175" s="120"/>
      <c r="E175" s="121"/>
      <c r="F175" s="116"/>
      <c r="O175" s="203"/>
      <c r="AP175" s="116"/>
      <c r="AQ175" s="116"/>
      <c r="AR175" s="116"/>
    </row>
    <row r="176" spans="1:58" ht="12.75" customHeight="1">
      <c r="A176" s="110"/>
      <c r="B176" s="110"/>
      <c r="C176" s="121"/>
      <c r="D176" s="120"/>
      <c r="E176" s="121"/>
      <c r="F176" s="116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P176" s="116"/>
      <c r="AQ176" s="116"/>
      <c r="AR176" s="116"/>
    </row>
    <row r="177" spans="1:44" ht="12.75" customHeight="1">
      <c r="A177" s="110"/>
      <c r="B177" s="110"/>
      <c r="C177" s="121"/>
      <c r="D177" s="120"/>
      <c r="E177" s="121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P177" s="116"/>
      <c r="AQ177" s="116"/>
      <c r="AR177" s="116"/>
    </row>
    <row r="178" spans="1:44" ht="13.5" customHeight="1">
      <c r="B178" s="120"/>
      <c r="C178" s="121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P178" s="116"/>
      <c r="AQ178" s="116"/>
      <c r="AR178" s="116"/>
    </row>
    <row r="179" spans="1:44" ht="13.5" customHeight="1">
      <c r="B179" s="120"/>
      <c r="C179" s="121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23"/>
      <c r="AP179" s="116"/>
      <c r="AQ179" s="116"/>
      <c r="AR179" s="116"/>
    </row>
    <row r="180" spans="1:44" ht="12.75" customHeight="1">
      <c r="B180" s="120"/>
      <c r="C180" s="121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24"/>
      <c r="AM180" s="126"/>
      <c r="AN180" s="126"/>
      <c r="AP180" s="122"/>
      <c r="AQ180" s="122"/>
      <c r="AR180" s="122"/>
    </row>
    <row r="181" spans="1:44" ht="12.75" customHeight="1">
      <c r="B181" s="120"/>
      <c r="C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27"/>
      <c r="AP181" s="116"/>
      <c r="AQ181" s="116"/>
      <c r="AR181" s="116"/>
    </row>
    <row r="182" spans="1:44" ht="15.75" customHeight="1">
      <c r="C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28"/>
    </row>
    <row r="183" spans="1:44" ht="15.75" customHeight="1">
      <c r="C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28"/>
    </row>
    <row r="184" spans="1:44" ht="15.75" customHeight="1">
      <c r="C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28"/>
    </row>
    <row r="185" spans="1:44" ht="15.75" customHeight="1">
      <c r="C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28"/>
    </row>
    <row r="186" spans="1:44" ht="15.75" customHeight="1">
      <c r="C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28"/>
    </row>
    <row r="187" spans="1:44" ht="15.75" customHeight="1">
      <c r="C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28"/>
    </row>
    <row r="188" spans="1:44" ht="15.75" customHeight="1">
      <c r="C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28"/>
    </row>
    <row r="189" spans="1:44" ht="15.75" customHeight="1">
      <c r="C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28"/>
    </row>
    <row r="190" spans="1:44" ht="15.75" customHeight="1">
      <c r="C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28"/>
    </row>
    <row r="191" spans="1:44" ht="15.75" customHeight="1">
      <c r="C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28"/>
    </row>
    <row r="192" spans="1:44" ht="15.75" customHeight="1">
      <c r="C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28"/>
    </row>
    <row r="193" spans="3:38" ht="15.75" customHeight="1">
      <c r="C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28"/>
    </row>
    <row r="194" spans="3:38" ht="15.75" customHeight="1">
      <c r="C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28"/>
    </row>
    <row r="195" spans="3:38" ht="15.75" customHeight="1">
      <c r="C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28"/>
    </row>
    <row r="196" spans="3:38" ht="15.75" customHeight="1">
      <c r="C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28"/>
    </row>
    <row r="197" spans="3:38" ht="15.75" customHeight="1">
      <c r="C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28"/>
    </row>
    <row r="198" spans="3:38" ht="15.75" customHeight="1">
      <c r="C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28"/>
    </row>
    <row r="199" spans="3:38" ht="15.75" customHeight="1">
      <c r="C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28"/>
    </row>
    <row r="200" spans="3:38" ht="15.75" customHeight="1">
      <c r="C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28"/>
    </row>
    <row r="201" spans="3:38" ht="15.75" customHeight="1">
      <c r="C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28"/>
    </row>
    <row r="202" spans="3:38" ht="15.75" customHeight="1">
      <c r="C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28"/>
    </row>
    <row r="203" spans="3:38" ht="15.75" customHeight="1">
      <c r="C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28"/>
    </row>
    <row r="204" spans="3:38" ht="15.75" customHeight="1">
      <c r="C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28"/>
    </row>
    <row r="205" spans="3:38" ht="15.75" customHeight="1">
      <c r="C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28"/>
    </row>
    <row r="206" spans="3:38" ht="15.75" customHeight="1">
      <c r="C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28"/>
    </row>
    <row r="207" spans="3:38" ht="15.75" customHeight="1">
      <c r="C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28"/>
    </row>
    <row r="208" spans="3:38" ht="15.75" customHeight="1">
      <c r="C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28"/>
    </row>
    <row r="209" spans="3:38" ht="15.75" customHeight="1">
      <c r="C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28"/>
    </row>
    <row r="210" spans="3:38" ht="15.75" customHeight="1">
      <c r="C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28"/>
    </row>
    <row r="211" spans="3:38" ht="15.75" customHeight="1">
      <c r="C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28"/>
    </row>
    <row r="212" spans="3:38" ht="15.75" customHeight="1">
      <c r="C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28"/>
    </row>
    <row r="213" spans="3:38" ht="15.75" customHeight="1">
      <c r="C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28"/>
    </row>
    <row r="214" spans="3:38" ht="15.75" customHeight="1">
      <c r="C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28"/>
    </row>
    <row r="215" spans="3:38" ht="15.75" customHeight="1">
      <c r="C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28"/>
    </row>
    <row r="216" spans="3:38" ht="15.75" customHeight="1">
      <c r="C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28"/>
    </row>
    <row r="217" spans="3:38" ht="15.75" customHeight="1">
      <c r="C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28"/>
    </row>
    <row r="218" spans="3:38" ht="15.75" customHeight="1">
      <c r="C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28"/>
    </row>
    <row r="219" spans="3:38" ht="15.75" customHeight="1">
      <c r="C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28"/>
    </row>
    <row r="220" spans="3:38" ht="15.75" customHeight="1">
      <c r="C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28"/>
    </row>
    <row r="221" spans="3:38" ht="15.75" customHeight="1">
      <c r="C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28"/>
    </row>
    <row r="222" spans="3:38" ht="15.75" customHeight="1">
      <c r="C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28"/>
    </row>
    <row r="223" spans="3:38" ht="15.75" customHeight="1">
      <c r="C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28"/>
    </row>
    <row r="224" spans="3:38" ht="15.75" customHeight="1">
      <c r="C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28"/>
    </row>
    <row r="225" spans="3:38" ht="15.75" customHeight="1">
      <c r="C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28"/>
    </row>
    <row r="226" spans="3:38" ht="15.75" customHeight="1">
      <c r="C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28"/>
    </row>
    <row r="227" spans="3:38" ht="15.75" customHeight="1">
      <c r="C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28"/>
    </row>
    <row r="228" spans="3:38" ht="15.75" customHeight="1">
      <c r="C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28"/>
    </row>
    <row r="229" spans="3:38" ht="15.75" customHeight="1">
      <c r="C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28"/>
    </row>
    <row r="230" spans="3:38" ht="15.75" customHeight="1">
      <c r="C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28"/>
    </row>
    <row r="231" spans="3:38" ht="15.75" customHeight="1">
      <c r="C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28"/>
    </row>
    <row r="232" spans="3:38" ht="15.75" customHeight="1">
      <c r="C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28"/>
    </row>
    <row r="233" spans="3:38" ht="15.75" customHeight="1">
      <c r="C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28"/>
    </row>
    <row r="234" spans="3:38" ht="15.75" customHeight="1">
      <c r="C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28"/>
    </row>
    <row r="235" spans="3:38" ht="15.75" customHeight="1">
      <c r="C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28"/>
    </row>
    <row r="236" spans="3:38" ht="15.75" customHeight="1">
      <c r="C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28"/>
    </row>
    <row r="237" spans="3:38" ht="15.75" customHeight="1">
      <c r="C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28"/>
    </row>
    <row r="238" spans="3:38" ht="15.75" customHeight="1">
      <c r="C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28"/>
    </row>
    <row r="239" spans="3:38" ht="15.75" customHeight="1">
      <c r="C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28"/>
    </row>
    <row r="240" spans="3:38" ht="15.75" customHeight="1">
      <c r="C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28"/>
    </row>
    <row r="241" spans="3:38" ht="15.75" customHeight="1">
      <c r="C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28"/>
    </row>
    <row r="242" spans="3:38" ht="15.75" customHeight="1">
      <c r="C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28"/>
    </row>
    <row r="243" spans="3:38" ht="15.75" customHeight="1">
      <c r="C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28"/>
    </row>
    <row r="244" spans="3:38" ht="15.75" customHeight="1">
      <c r="C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28"/>
    </row>
    <row r="245" spans="3:38" ht="15.75" customHeight="1">
      <c r="C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28"/>
    </row>
    <row r="246" spans="3:38" ht="15.75" customHeight="1">
      <c r="C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28"/>
    </row>
    <row r="247" spans="3:38" ht="15.75" customHeight="1">
      <c r="C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28"/>
    </row>
    <row r="248" spans="3:38" ht="15.75" customHeight="1">
      <c r="C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28"/>
    </row>
    <row r="249" spans="3:38" ht="15.75" customHeight="1">
      <c r="C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28"/>
    </row>
    <row r="250" spans="3:38" ht="15.75" customHeight="1">
      <c r="C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28"/>
    </row>
    <row r="251" spans="3:38" ht="15.75" customHeight="1">
      <c r="C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28"/>
    </row>
    <row r="252" spans="3:38" ht="15.75" customHeight="1">
      <c r="C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28"/>
    </row>
    <row r="253" spans="3:38" ht="15.75" customHeight="1">
      <c r="C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28"/>
    </row>
    <row r="254" spans="3:38" ht="15.75" customHeight="1">
      <c r="C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28"/>
    </row>
    <row r="255" spans="3:38" ht="15.75" customHeight="1">
      <c r="C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28"/>
    </row>
    <row r="256" spans="3:38" ht="15.75" customHeight="1">
      <c r="C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28"/>
    </row>
    <row r="257" spans="3:38" ht="15.75" customHeight="1">
      <c r="C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28"/>
    </row>
    <row r="258" spans="3:38" ht="15.75" customHeight="1">
      <c r="C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28"/>
    </row>
    <row r="259" spans="3:38" ht="15.75" customHeight="1">
      <c r="C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  <c r="AJ259" s="116"/>
      <c r="AK259" s="116"/>
      <c r="AL259" s="128"/>
    </row>
    <row r="260" spans="3:38" ht="15.75" customHeight="1">
      <c r="C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128"/>
    </row>
    <row r="261" spans="3:38" ht="15.75" customHeight="1">
      <c r="C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28"/>
    </row>
    <row r="262" spans="3:38" ht="15.75" customHeight="1">
      <c r="C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128"/>
    </row>
    <row r="263" spans="3:38" ht="15.75" customHeight="1">
      <c r="C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128"/>
    </row>
    <row r="264" spans="3:38" ht="15.75" customHeight="1">
      <c r="C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  <c r="AH264" s="116"/>
      <c r="AI264" s="116"/>
      <c r="AJ264" s="116"/>
      <c r="AK264" s="116"/>
      <c r="AL264" s="128"/>
    </row>
    <row r="265" spans="3:38" ht="15.75" customHeight="1">
      <c r="C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  <c r="AH265" s="116"/>
      <c r="AI265" s="116"/>
      <c r="AJ265" s="116"/>
      <c r="AK265" s="116"/>
      <c r="AL265" s="128"/>
    </row>
    <row r="266" spans="3:38" ht="15.75" customHeight="1">
      <c r="C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G266" s="116"/>
      <c r="AH266" s="116"/>
      <c r="AI266" s="116"/>
      <c r="AJ266" s="116"/>
      <c r="AK266" s="116"/>
      <c r="AL266" s="128"/>
    </row>
    <row r="267" spans="3:38" ht="15.75" customHeight="1">
      <c r="C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  <c r="AH267" s="116"/>
      <c r="AI267" s="116"/>
      <c r="AJ267" s="116"/>
      <c r="AK267" s="116"/>
      <c r="AL267" s="128"/>
    </row>
    <row r="268" spans="3:38" ht="15.75" customHeight="1">
      <c r="C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G268" s="116"/>
      <c r="AH268" s="116"/>
      <c r="AI268" s="116"/>
      <c r="AJ268" s="116"/>
      <c r="AK268" s="116"/>
      <c r="AL268" s="128"/>
    </row>
    <row r="269" spans="3:38" ht="15.75" customHeight="1">
      <c r="C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28"/>
    </row>
    <row r="270" spans="3:38" ht="15.75" customHeight="1">
      <c r="C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  <c r="AH270" s="116"/>
      <c r="AI270" s="116"/>
      <c r="AJ270" s="116"/>
      <c r="AK270" s="116"/>
      <c r="AL270" s="128"/>
    </row>
    <row r="271" spans="3:38" ht="15.75" customHeight="1">
      <c r="C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28"/>
    </row>
    <row r="272" spans="3:38" ht="15.75" customHeight="1">
      <c r="C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  <c r="AJ272" s="116"/>
      <c r="AK272" s="116"/>
      <c r="AL272" s="128"/>
    </row>
    <row r="273" spans="3:38" ht="15.75" customHeight="1">
      <c r="C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  <c r="AH273" s="116"/>
      <c r="AI273" s="116"/>
      <c r="AJ273" s="116"/>
      <c r="AK273" s="116"/>
      <c r="AL273" s="128"/>
    </row>
    <row r="274" spans="3:38" ht="15.75" customHeight="1">
      <c r="C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  <c r="AJ274" s="116"/>
      <c r="AK274" s="116"/>
      <c r="AL274" s="128"/>
    </row>
    <row r="275" spans="3:38" ht="15.75" customHeight="1">
      <c r="C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  <c r="AJ275" s="116"/>
      <c r="AK275" s="116"/>
      <c r="AL275" s="128"/>
    </row>
    <row r="276" spans="3:38" ht="15.75" customHeight="1">
      <c r="C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  <c r="AI276" s="116"/>
      <c r="AJ276" s="116"/>
      <c r="AK276" s="116"/>
      <c r="AL276" s="128"/>
    </row>
    <row r="277" spans="3:38" ht="15.75" customHeight="1">
      <c r="C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28"/>
    </row>
    <row r="278" spans="3:38" ht="15.75" customHeight="1">
      <c r="C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  <c r="AI278" s="116"/>
      <c r="AJ278" s="116"/>
      <c r="AK278" s="116"/>
      <c r="AL278" s="128"/>
    </row>
    <row r="279" spans="3:38" ht="15.75" customHeight="1">
      <c r="C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28"/>
    </row>
    <row r="280" spans="3:38" ht="15.75" customHeight="1">
      <c r="C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  <c r="AJ280" s="116"/>
      <c r="AK280" s="116"/>
      <c r="AL280" s="128"/>
    </row>
    <row r="281" spans="3:38" ht="15.75" customHeight="1">
      <c r="C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  <c r="AJ281" s="116"/>
      <c r="AK281" s="116"/>
      <c r="AL281" s="128"/>
    </row>
    <row r="282" spans="3:38" ht="15.75" customHeight="1">
      <c r="C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  <c r="AJ282" s="116"/>
      <c r="AK282" s="116"/>
      <c r="AL282" s="128"/>
    </row>
    <row r="283" spans="3:38" ht="15.75" customHeight="1">
      <c r="C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  <c r="AJ283" s="116"/>
      <c r="AK283" s="116"/>
      <c r="AL283" s="128"/>
    </row>
    <row r="284" spans="3:38" ht="15.75" customHeight="1">
      <c r="C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  <c r="AJ284" s="116"/>
      <c r="AK284" s="116"/>
      <c r="AL284" s="128"/>
    </row>
    <row r="285" spans="3:38" ht="15.75" customHeight="1">
      <c r="C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  <c r="AJ285" s="116"/>
      <c r="AK285" s="116"/>
      <c r="AL285" s="128"/>
    </row>
    <row r="286" spans="3:38" ht="15.75" customHeight="1">
      <c r="C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  <c r="AJ286" s="116"/>
      <c r="AK286" s="116"/>
      <c r="AL286" s="128"/>
    </row>
    <row r="287" spans="3:38" ht="15.75" customHeight="1">
      <c r="C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  <c r="AJ287" s="116"/>
      <c r="AK287" s="116"/>
      <c r="AL287" s="128"/>
    </row>
    <row r="288" spans="3:38" ht="15.75" customHeight="1">
      <c r="C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  <c r="AJ288" s="116"/>
      <c r="AK288" s="116"/>
      <c r="AL288" s="128"/>
    </row>
    <row r="289" spans="3:38" ht="15.75" customHeight="1">
      <c r="C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  <c r="AJ289" s="116"/>
      <c r="AK289" s="116"/>
      <c r="AL289" s="128"/>
    </row>
    <row r="290" spans="3:38" ht="15.75" customHeight="1">
      <c r="C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  <c r="AI290" s="116"/>
      <c r="AJ290" s="116"/>
      <c r="AK290" s="116"/>
      <c r="AL290" s="128"/>
    </row>
    <row r="291" spans="3:38" ht="15.75" customHeight="1">
      <c r="C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  <c r="AJ291" s="116"/>
      <c r="AK291" s="116"/>
      <c r="AL291" s="128"/>
    </row>
    <row r="292" spans="3:38" ht="15.75" customHeight="1">
      <c r="C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  <c r="AJ292" s="116"/>
      <c r="AK292" s="116"/>
      <c r="AL292" s="128"/>
    </row>
    <row r="293" spans="3:38" ht="15.75" customHeight="1">
      <c r="C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G293" s="116"/>
      <c r="AH293" s="116"/>
      <c r="AI293" s="116"/>
      <c r="AJ293" s="116"/>
      <c r="AK293" s="116"/>
      <c r="AL293" s="128"/>
    </row>
    <row r="294" spans="3:38" ht="15.75" customHeight="1">
      <c r="C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  <c r="AI294" s="116"/>
      <c r="AJ294" s="116"/>
      <c r="AK294" s="116"/>
      <c r="AL294" s="128"/>
    </row>
    <row r="295" spans="3:38" ht="15.75" customHeight="1">
      <c r="C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  <c r="AH295" s="116"/>
      <c r="AI295" s="116"/>
      <c r="AJ295" s="116"/>
      <c r="AK295" s="116"/>
      <c r="AL295" s="128"/>
    </row>
    <row r="296" spans="3:38" ht="15.75" customHeight="1">
      <c r="C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  <c r="AI296" s="116"/>
      <c r="AJ296" s="116"/>
      <c r="AK296" s="116"/>
      <c r="AL296" s="128"/>
    </row>
    <row r="297" spans="3:38" ht="15.75" customHeight="1">
      <c r="C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  <c r="AH297" s="116"/>
      <c r="AI297" s="116"/>
      <c r="AJ297" s="116"/>
      <c r="AK297" s="116"/>
      <c r="AL297" s="128"/>
    </row>
    <row r="298" spans="3:38" ht="15.75" customHeight="1">
      <c r="C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  <c r="AJ298" s="116"/>
      <c r="AK298" s="116"/>
      <c r="AL298" s="128"/>
    </row>
    <row r="299" spans="3:38" ht="15.75" customHeight="1">
      <c r="C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G299" s="116"/>
      <c r="AH299" s="116"/>
      <c r="AI299" s="116"/>
      <c r="AJ299" s="116"/>
      <c r="AK299" s="116"/>
      <c r="AL299" s="128"/>
    </row>
    <row r="300" spans="3:38" ht="15.75" customHeight="1">
      <c r="C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G300" s="116"/>
      <c r="AH300" s="116"/>
      <c r="AI300" s="116"/>
      <c r="AJ300" s="116"/>
      <c r="AK300" s="116"/>
      <c r="AL300" s="128"/>
    </row>
    <row r="301" spans="3:38" ht="15.75" customHeight="1">
      <c r="C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  <c r="AB301" s="116"/>
      <c r="AC301" s="116"/>
      <c r="AD301" s="116"/>
      <c r="AE301" s="116"/>
      <c r="AF301" s="116"/>
      <c r="AG301" s="116"/>
      <c r="AH301" s="116"/>
      <c r="AI301" s="116"/>
      <c r="AJ301" s="116"/>
      <c r="AK301" s="116"/>
      <c r="AL301" s="128"/>
    </row>
    <row r="302" spans="3:38" ht="15.75" customHeight="1">
      <c r="C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  <c r="AB302" s="116"/>
      <c r="AC302" s="116"/>
      <c r="AD302" s="116"/>
      <c r="AE302" s="116"/>
      <c r="AF302" s="116"/>
      <c r="AG302" s="116"/>
      <c r="AH302" s="116"/>
      <c r="AI302" s="116"/>
      <c r="AJ302" s="116"/>
      <c r="AK302" s="116"/>
      <c r="AL302" s="128"/>
    </row>
    <row r="303" spans="3:38" ht="15.75" customHeight="1">
      <c r="C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  <c r="AB303" s="116"/>
      <c r="AC303" s="116"/>
      <c r="AD303" s="116"/>
      <c r="AE303" s="116"/>
      <c r="AF303" s="116"/>
      <c r="AG303" s="116"/>
      <c r="AH303" s="116"/>
      <c r="AI303" s="116"/>
      <c r="AJ303" s="116"/>
      <c r="AK303" s="116"/>
      <c r="AL303" s="128"/>
    </row>
    <row r="304" spans="3:38" ht="15.75" customHeight="1">
      <c r="C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116"/>
      <c r="AC304" s="116"/>
      <c r="AD304" s="116"/>
      <c r="AE304" s="116"/>
      <c r="AF304" s="116"/>
      <c r="AG304" s="116"/>
      <c r="AH304" s="116"/>
      <c r="AI304" s="116"/>
      <c r="AJ304" s="116"/>
      <c r="AK304" s="116"/>
      <c r="AL304" s="128"/>
    </row>
    <row r="305" spans="3:38" ht="15.75" customHeight="1">
      <c r="C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  <c r="AB305" s="116"/>
      <c r="AC305" s="116"/>
      <c r="AD305" s="116"/>
      <c r="AE305" s="116"/>
      <c r="AF305" s="116"/>
      <c r="AG305" s="116"/>
      <c r="AH305" s="116"/>
      <c r="AI305" s="116"/>
      <c r="AJ305" s="116"/>
      <c r="AK305" s="116"/>
      <c r="AL305" s="128"/>
    </row>
    <row r="306" spans="3:38" ht="15.75" customHeight="1">
      <c r="C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116"/>
      <c r="AC306" s="116"/>
      <c r="AD306" s="116"/>
      <c r="AE306" s="116"/>
      <c r="AF306" s="116"/>
      <c r="AG306" s="116"/>
      <c r="AH306" s="116"/>
      <c r="AI306" s="116"/>
      <c r="AJ306" s="116"/>
      <c r="AK306" s="116"/>
      <c r="AL306" s="128"/>
    </row>
    <row r="307" spans="3:38" ht="15.75" customHeight="1">
      <c r="C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  <c r="AB307" s="116"/>
      <c r="AC307" s="116"/>
      <c r="AD307" s="116"/>
      <c r="AE307" s="116"/>
      <c r="AF307" s="116"/>
      <c r="AG307" s="116"/>
      <c r="AH307" s="116"/>
      <c r="AI307" s="116"/>
      <c r="AJ307" s="116"/>
      <c r="AK307" s="116"/>
      <c r="AL307" s="128"/>
    </row>
    <row r="308" spans="3:38" ht="15.75" customHeight="1">
      <c r="C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116"/>
      <c r="AC308" s="116"/>
      <c r="AD308" s="116"/>
      <c r="AE308" s="116"/>
      <c r="AF308" s="116"/>
      <c r="AG308" s="116"/>
      <c r="AH308" s="116"/>
      <c r="AI308" s="116"/>
      <c r="AJ308" s="116"/>
      <c r="AK308" s="116"/>
      <c r="AL308" s="128"/>
    </row>
    <row r="309" spans="3:38" ht="15.75" customHeight="1">
      <c r="C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  <c r="AB309" s="116"/>
      <c r="AC309" s="116"/>
      <c r="AD309" s="116"/>
      <c r="AE309" s="116"/>
      <c r="AF309" s="116"/>
      <c r="AG309" s="116"/>
      <c r="AH309" s="116"/>
      <c r="AI309" s="116"/>
      <c r="AJ309" s="116"/>
      <c r="AK309" s="116"/>
      <c r="AL309" s="128"/>
    </row>
    <row r="310" spans="3:38" ht="15.75" customHeight="1">
      <c r="C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116"/>
      <c r="AC310" s="116"/>
      <c r="AD310" s="116"/>
      <c r="AE310" s="116"/>
      <c r="AF310" s="116"/>
      <c r="AG310" s="116"/>
      <c r="AH310" s="116"/>
      <c r="AI310" s="116"/>
      <c r="AJ310" s="116"/>
      <c r="AK310" s="116"/>
      <c r="AL310" s="128"/>
    </row>
    <row r="311" spans="3:38" ht="15.75" customHeight="1">
      <c r="C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  <c r="AB311" s="116"/>
      <c r="AC311" s="116"/>
      <c r="AD311" s="116"/>
      <c r="AE311" s="116"/>
      <c r="AF311" s="116"/>
      <c r="AG311" s="116"/>
      <c r="AH311" s="116"/>
      <c r="AI311" s="116"/>
      <c r="AJ311" s="116"/>
      <c r="AK311" s="116"/>
      <c r="AL311" s="128"/>
    </row>
    <row r="312" spans="3:38" ht="15.75" customHeight="1">
      <c r="C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  <c r="AB312" s="116"/>
      <c r="AC312" s="116"/>
      <c r="AD312" s="116"/>
      <c r="AE312" s="116"/>
      <c r="AF312" s="116"/>
      <c r="AG312" s="116"/>
      <c r="AH312" s="116"/>
      <c r="AI312" s="116"/>
      <c r="AJ312" s="116"/>
      <c r="AK312" s="116"/>
      <c r="AL312" s="128"/>
    </row>
    <row r="313" spans="3:38" ht="15.75" customHeight="1">
      <c r="C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  <c r="AB313" s="116"/>
      <c r="AC313" s="116"/>
      <c r="AD313" s="116"/>
      <c r="AE313" s="116"/>
      <c r="AF313" s="116"/>
      <c r="AG313" s="116"/>
      <c r="AH313" s="116"/>
      <c r="AI313" s="116"/>
      <c r="AJ313" s="116"/>
      <c r="AK313" s="116"/>
      <c r="AL313" s="128"/>
    </row>
    <row r="314" spans="3:38" ht="15.75" customHeight="1">
      <c r="C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  <c r="AB314" s="116"/>
      <c r="AC314" s="116"/>
      <c r="AD314" s="116"/>
      <c r="AE314" s="116"/>
      <c r="AF314" s="116"/>
      <c r="AG314" s="116"/>
      <c r="AH314" s="116"/>
      <c r="AI314" s="116"/>
      <c r="AJ314" s="116"/>
      <c r="AK314" s="116"/>
      <c r="AL314" s="128"/>
    </row>
    <row r="315" spans="3:38" ht="15.75" customHeight="1">
      <c r="C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  <c r="AB315" s="116"/>
      <c r="AC315" s="116"/>
      <c r="AD315" s="116"/>
      <c r="AE315" s="116"/>
      <c r="AF315" s="116"/>
      <c r="AG315" s="116"/>
      <c r="AH315" s="116"/>
      <c r="AI315" s="116"/>
      <c r="AJ315" s="116"/>
      <c r="AK315" s="116"/>
      <c r="AL315" s="128"/>
    </row>
    <row r="316" spans="3:38" ht="15.75" customHeight="1">
      <c r="C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  <c r="AB316" s="116"/>
      <c r="AC316" s="116"/>
      <c r="AD316" s="116"/>
      <c r="AE316" s="116"/>
      <c r="AF316" s="116"/>
      <c r="AG316" s="116"/>
      <c r="AH316" s="116"/>
      <c r="AI316" s="116"/>
      <c r="AJ316" s="116"/>
      <c r="AK316" s="116"/>
      <c r="AL316" s="128"/>
    </row>
    <row r="317" spans="3:38" ht="15.75" customHeight="1">
      <c r="C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  <c r="AA317" s="116"/>
      <c r="AB317" s="116"/>
      <c r="AC317" s="116"/>
      <c r="AD317" s="116"/>
      <c r="AE317" s="116"/>
      <c r="AF317" s="116"/>
      <c r="AG317" s="116"/>
      <c r="AH317" s="116"/>
      <c r="AI317" s="116"/>
      <c r="AJ317" s="116"/>
      <c r="AK317" s="116"/>
      <c r="AL317" s="128"/>
    </row>
    <row r="318" spans="3:38" ht="15.75" customHeight="1">
      <c r="C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  <c r="AA318" s="116"/>
      <c r="AB318" s="116"/>
      <c r="AC318" s="116"/>
      <c r="AD318" s="116"/>
      <c r="AE318" s="116"/>
      <c r="AF318" s="116"/>
      <c r="AG318" s="116"/>
      <c r="AH318" s="116"/>
      <c r="AI318" s="116"/>
      <c r="AJ318" s="116"/>
      <c r="AK318" s="116"/>
      <c r="AL318" s="128"/>
    </row>
    <row r="319" spans="3:38" ht="15.75" customHeight="1">
      <c r="C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  <c r="AA319" s="116"/>
      <c r="AB319" s="116"/>
      <c r="AC319" s="116"/>
      <c r="AD319" s="116"/>
      <c r="AE319" s="116"/>
      <c r="AF319" s="116"/>
      <c r="AG319" s="116"/>
      <c r="AH319" s="116"/>
      <c r="AI319" s="116"/>
      <c r="AJ319" s="116"/>
      <c r="AK319" s="116"/>
      <c r="AL319" s="128"/>
    </row>
    <row r="320" spans="3:38" ht="15.75" customHeight="1">
      <c r="C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  <c r="AA320" s="116"/>
      <c r="AB320" s="116"/>
      <c r="AC320" s="116"/>
      <c r="AD320" s="116"/>
      <c r="AE320" s="116"/>
      <c r="AF320" s="116"/>
      <c r="AG320" s="116"/>
      <c r="AH320" s="116"/>
      <c r="AI320" s="116"/>
      <c r="AJ320" s="116"/>
      <c r="AK320" s="116"/>
      <c r="AL320" s="128"/>
    </row>
    <row r="321" spans="3:38" ht="15.75" customHeight="1">
      <c r="C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  <c r="AA321" s="116"/>
      <c r="AB321" s="116"/>
      <c r="AC321" s="116"/>
      <c r="AD321" s="116"/>
      <c r="AE321" s="116"/>
      <c r="AF321" s="116"/>
      <c r="AG321" s="116"/>
      <c r="AH321" s="116"/>
      <c r="AI321" s="116"/>
      <c r="AJ321" s="116"/>
      <c r="AK321" s="116"/>
      <c r="AL321" s="128"/>
    </row>
    <row r="322" spans="3:38" ht="15.75" customHeight="1">
      <c r="C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  <c r="AA322" s="116"/>
      <c r="AB322" s="116"/>
      <c r="AC322" s="116"/>
      <c r="AD322" s="116"/>
      <c r="AE322" s="116"/>
      <c r="AF322" s="116"/>
      <c r="AG322" s="116"/>
      <c r="AH322" s="116"/>
      <c r="AI322" s="116"/>
      <c r="AJ322" s="116"/>
      <c r="AK322" s="116"/>
      <c r="AL322" s="128"/>
    </row>
    <row r="323" spans="3:38" ht="15.75" customHeight="1">
      <c r="C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  <c r="AA323" s="116"/>
      <c r="AB323" s="116"/>
      <c r="AC323" s="116"/>
      <c r="AD323" s="116"/>
      <c r="AE323" s="116"/>
      <c r="AF323" s="116"/>
      <c r="AG323" s="116"/>
      <c r="AH323" s="116"/>
      <c r="AI323" s="116"/>
      <c r="AJ323" s="116"/>
      <c r="AK323" s="116"/>
      <c r="AL323" s="128"/>
    </row>
    <row r="324" spans="3:38" ht="15.75" customHeight="1">
      <c r="C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  <c r="AA324" s="116"/>
      <c r="AB324" s="116"/>
      <c r="AC324" s="116"/>
      <c r="AD324" s="116"/>
      <c r="AE324" s="116"/>
      <c r="AF324" s="116"/>
      <c r="AG324" s="116"/>
      <c r="AH324" s="116"/>
      <c r="AI324" s="116"/>
      <c r="AJ324" s="116"/>
      <c r="AK324" s="116"/>
      <c r="AL324" s="128"/>
    </row>
    <row r="325" spans="3:38" ht="15.75" customHeight="1">
      <c r="C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  <c r="AB325" s="116"/>
      <c r="AC325" s="116"/>
      <c r="AD325" s="116"/>
      <c r="AE325" s="116"/>
      <c r="AF325" s="116"/>
      <c r="AG325" s="116"/>
      <c r="AH325" s="116"/>
      <c r="AI325" s="116"/>
      <c r="AJ325" s="116"/>
      <c r="AK325" s="116"/>
      <c r="AL325" s="128"/>
    </row>
    <row r="326" spans="3:38" ht="15.75" customHeight="1">
      <c r="C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  <c r="AA326" s="116"/>
      <c r="AB326" s="116"/>
      <c r="AC326" s="116"/>
      <c r="AD326" s="116"/>
      <c r="AE326" s="116"/>
      <c r="AF326" s="116"/>
      <c r="AG326" s="116"/>
      <c r="AH326" s="116"/>
      <c r="AI326" s="116"/>
      <c r="AJ326" s="116"/>
      <c r="AK326" s="116"/>
      <c r="AL326" s="128"/>
    </row>
    <row r="327" spans="3:38" ht="15.75" customHeight="1">
      <c r="C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  <c r="AA327" s="116"/>
      <c r="AB327" s="116"/>
      <c r="AC327" s="116"/>
      <c r="AD327" s="116"/>
      <c r="AE327" s="116"/>
      <c r="AF327" s="116"/>
      <c r="AG327" s="116"/>
      <c r="AH327" s="116"/>
      <c r="AI327" s="116"/>
      <c r="AJ327" s="116"/>
      <c r="AK327" s="116"/>
      <c r="AL327" s="128"/>
    </row>
    <row r="328" spans="3:38" ht="15.75" customHeight="1">
      <c r="C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  <c r="AB328" s="116"/>
      <c r="AC328" s="116"/>
      <c r="AD328" s="116"/>
      <c r="AE328" s="116"/>
      <c r="AF328" s="116"/>
      <c r="AG328" s="116"/>
      <c r="AH328" s="116"/>
      <c r="AI328" s="116"/>
      <c r="AJ328" s="116"/>
      <c r="AK328" s="116"/>
      <c r="AL328" s="128"/>
    </row>
    <row r="329" spans="3:38" ht="15.75" customHeight="1">
      <c r="C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  <c r="AA329" s="116"/>
      <c r="AB329" s="116"/>
      <c r="AC329" s="116"/>
      <c r="AD329" s="116"/>
      <c r="AE329" s="116"/>
      <c r="AF329" s="116"/>
      <c r="AG329" s="116"/>
      <c r="AH329" s="116"/>
      <c r="AI329" s="116"/>
      <c r="AJ329" s="116"/>
      <c r="AK329" s="116"/>
      <c r="AL329" s="128"/>
    </row>
    <row r="330" spans="3:38" ht="15.75" customHeight="1">
      <c r="C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  <c r="AA330" s="116"/>
      <c r="AB330" s="116"/>
      <c r="AC330" s="116"/>
      <c r="AD330" s="116"/>
      <c r="AE330" s="116"/>
      <c r="AF330" s="116"/>
      <c r="AG330" s="116"/>
      <c r="AH330" s="116"/>
      <c r="AI330" s="116"/>
      <c r="AJ330" s="116"/>
      <c r="AK330" s="116"/>
      <c r="AL330" s="128"/>
    </row>
    <row r="331" spans="3:38" ht="15.75" customHeight="1">
      <c r="C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  <c r="AA331" s="116"/>
      <c r="AB331" s="116"/>
      <c r="AC331" s="116"/>
      <c r="AD331" s="116"/>
      <c r="AE331" s="116"/>
      <c r="AF331" s="116"/>
      <c r="AG331" s="116"/>
      <c r="AH331" s="116"/>
      <c r="AI331" s="116"/>
      <c r="AJ331" s="116"/>
      <c r="AK331" s="116"/>
      <c r="AL331" s="128"/>
    </row>
    <row r="332" spans="3:38" ht="15.75" customHeight="1">
      <c r="C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  <c r="AB332" s="116"/>
      <c r="AC332" s="116"/>
      <c r="AD332" s="116"/>
      <c r="AE332" s="116"/>
      <c r="AF332" s="116"/>
      <c r="AG332" s="116"/>
      <c r="AH332" s="116"/>
      <c r="AI332" s="116"/>
      <c r="AJ332" s="116"/>
      <c r="AK332" s="116"/>
      <c r="AL332" s="128"/>
    </row>
    <row r="333" spans="3:38" ht="15.75" customHeight="1">
      <c r="C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  <c r="AA333" s="116"/>
      <c r="AB333" s="116"/>
      <c r="AC333" s="116"/>
      <c r="AD333" s="116"/>
      <c r="AE333" s="116"/>
      <c r="AF333" s="116"/>
      <c r="AG333" s="116"/>
      <c r="AH333" s="116"/>
      <c r="AI333" s="116"/>
      <c r="AJ333" s="116"/>
      <c r="AK333" s="116"/>
      <c r="AL333" s="128"/>
    </row>
    <row r="334" spans="3:38" ht="15.75" customHeight="1">
      <c r="C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  <c r="AB334" s="116"/>
      <c r="AC334" s="116"/>
      <c r="AD334" s="116"/>
      <c r="AE334" s="116"/>
      <c r="AF334" s="116"/>
      <c r="AG334" s="116"/>
      <c r="AH334" s="116"/>
      <c r="AI334" s="116"/>
      <c r="AJ334" s="116"/>
      <c r="AK334" s="116"/>
      <c r="AL334" s="128"/>
    </row>
    <row r="335" spans="3:38" ht="15.75" customHeight="1">
      <c r="C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  <c r="AA335" s="116"/>
      <c r="AB335" s="116"/>
      <c r="AC335" s="116"/>
      <c r="AD335" s="116"/>
      <c r="AE335" s="116"/>
      <c r="AF335" s="116"/>
      <c r="AG335" s="116"/>
      <c r="AH335" s="116"/>
      <c r="AI335" s="116"/>
      <c r="AJ335" s="116"/>
      <c r="AK335" s="116"/>
      <c r="AL335" s="128"/>
    </row>
    <row r="336" spans="3:38" ht="15.75" customHeight="1">
      <c r="C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  <c r="AA336" s="116"/>
      <c r="AB336" s="116"/>
      <c r="AC336" s="116"/>
      <c r="AD336" s="116"/>
      <c r="AE336" s="116"/>
      <c r="AF336" s="116"/>
      <c r="AG336" s="116"/>
      <c r="AH336" s="116"/>
      <c r="AI336" s="116"/>
      <c r="AJ336" s="116"/>
      <c r="AK336" s="116"/>
      <c r="AL336" s="128"/>
    </row>
    <row r="337" spans="3:38" ht="15.75" customHeight="1">
      <c r="C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  <c r="AA337" s="116"/>
      <c r="AB337" s="116"/>
      <c r="AC337" s="116"/>
      <c r="AD337" s="116"/>
      <c r="AE337" s="116"/>
      <c r="AF337" s="116"/>
      <c r="AG337" s="116"/>
      <c r="AH337" s="116"/>
      <c r="AI337" s="116"/>
      <c r="AJ337" s="116"/>
      <c r="AK337" s="116"/>
      <c r="AL337" s="128"/>
    </row>
    <row r="338" spans="3:38" ht="15.75" customHeight="1">
      <c r="C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  <c r="AA338" s="116"/>
      <c r="AB338" s="116"/>
      <c r="AC338" s="116"/>
      <c r="AD338" s="116"/>
      <c r="AE338" s="116"/>
      <c r="AF338" s="116"/>
      <c r="AG338" s="116"/>
      <c r="AH338" s="116"/>
      <c r="AI338" s="116"/>
      <c r="AJ338" s="116"/>
      <c r="AK338" s="116"/>
      <c r="AL338" s="128"/>
    </row>
    <row r="339" spans="3:38" ht="15.75" customHeight="1">
      <c r="C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  <c r="AA339" s="116"/>
      <c r="AB339" s="116"/>
      <c r="AC339" s="116"/>
      <c r="AD339" s="116"/>
      <c r="AE339" s="116"/>
      <c r="AF339" s="116"/>
      <c r="AG339" s="116"/>
      <c r="AH339" s="116"/>
      <c r="AI339" s="116"/>
      <c r="AJ339" s="116"/>
      <c r="AK339" s="116"/>
      <c r="AL339" s="128"/>
    </row>
    <row r="340" spans="3:38" ht="15.75" customHeight="1">
      <c r="C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  <c r="AA340" s="116"/>
      <c r="AB340" s="116"/>
      <c r="AC340" s="116"/>
      <c r="AD340" s="116"/>
      <c r="AE340" s="116"/>
      <c r="AF340" s="116"/>
      <c r="AG340" s="116"/>
      <c r="AH340" s="116"/>
      <c r="AI340" s="116"/>
      <c r="AJ340" s="116"/>
      <c r="AK340" s="116"/>
      <c r="AL340" s="128"/>
    </row>
    <row r="341" spans="3:38" ht="15.75" customHeight="1">
      <c r="C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  <c r="AA341" s="116"/>
      <c r="AB341" s="116"/>
      <c r="AC341" s="116"/>
      <c r="AD341" s="116"/>
      <c r="AE341" s="116"/>
      <c r="AF341" s="116"/>
      <c r="AG341" s="116"/>
      <c r="AH341" s="116"/>
      <c r="AI341" s="116"/>
      <c r="AJ341" s="116"/>
      <c r="AK341" s="116"/>
      <c r="AL341" s="128"/>
    </row>
    <row r="342" spans="3:38" ht="15.75" customHeight="1">
      <c r="C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  <c r="AA342" s="116"/>
      <c r="AB342" s="116"/>
      <c r="AC342" s="116"/>
      <c r="AD342" s="116"/>
      <c r="AE342" s="116"/>
      <c r="AF342" s="116"/>
      <c r="AG342" s="116"/>
      <c r="AH342" s="116"/>
      <c r="AI342" s="116"/>
      <c r="AJ342" s="116"/>
      <c r="AK342" s="116"/>
      <c r="AL342" s="128"/>
    </row>
    <row r="343" spans="3:38" ht="15.75" customHeight="1">
      <c r="C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  <c r="AB343" s="116"/>
      <c r="AC343" s="116"/>
      <c r="AD343" s="116"/>
      <c r="AE343" s="116"/>
      <c r="AF343" s="116"/>
      <c r="AG343" s="116"/>
      <c r="AH343" s="116"/>
      <c r="AI343" s="116"/>
      <c r="AJ343" s="116"/>
      <c r="AK343" s="116"/>
      <c r="AL343" s="128"/>
    </row>
    <row r="344" spans="3:38" ht="15.75" customHeight="1">
      <c r="C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  <c r="AA344" s="116"/>
      <c r="AB344" s="116"/>
      <c r="AC344" s="116"/>
      <c r="AD344" s="116"/>
      <c r="AE344" s="116"/>
      <c r="AF344" s="116"/>
      <c r="AG344" s="116"/>
      <c r="AH344" s="116"/>
      <c r="AI344" s="116"/>
      <c r="AJ344" s="116"/>
      <c r="AK344" s="116"/>
      <c r="AL344" s="128"/>
    </row>
    <row r="345" spans="3:38" ht="15.75" customHeight="1">
      <c r="C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  <c r="AA345" s="116"/>
      <c r="AB345" s="116"/>
      <c r="AC345" s="116"/>
      <c r="AD345" s="116"/>
      <c r="AE345" s="116"/>
      <c r="AF345" s="116"/>
      <c r="AG345" s="116"/>
      <c r="AH345" s="116"/>
      <c r="AI345" s="116"/>
      <c r="AJ345" s="116"/>
      <c r="AK345" s="116"/>
      <c r="AL345" s="128"/>
    </row>
    <row r="346" spans="3:38" ht="15.75" customHeight="1">
      <c r="C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  <c r="AA346" s="116"/>
      <c r="AB346" s="116"/>
      <c r="AC346" s="116"/>
      <c r="AD346" s="116"/>
      <c r="AE346" s="116"/>
      <c r="AF346" s="116"/>
      <c r="AG346" s="116"/>
      <c r="AH346" s="116"/>
      <c r="AI346" s="116"/>
      <c r="AJ346" s="116"/>
      <c r="AK346" s="116"/>
      <c r="AL346" s="128"/>
    </row>
    <row r="347" spans="3:38" ht="15.75" customHeight="1">
      <c r="C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  <c r="AA347" s="116"/>
      <c r="AB347" s="116"/>
      <c r="AC347" s="116"/>
      <c r="AD347" s="116"/>
      <c r="AE347" s="116"/>
      <c r="AF347" s="116"/>
      <c r="AG347" s="116"/>
      <c r="AH347" s="116"/>
      <c r="AI347" s="116"/>
      <c r="AJ347" s="116"/>
      <c r="AK347" s="116"/>
      <c r="AL347" s="128"/>
    </row>
    <row r="348" spans="3:38" ht="15.75" customHeight="1">
      <c r="C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  <c r="AA348" s="116"/>
      <c r="AB348" s="116"/>
      <c r="AC348" s="116"/>
      <c r="AD348" s="116"/>
      <c r="AE348" s="116"/>
      <c r="AF348" s="116"/>
      <c r="AG348" s="116"/>
      <c r="AH348" s="116"/>
      <c r="AI348" s="116"/>
      <c r="AJ348" s="116"/>
      <c r="AK348" s="116"/>
      <c r="AL348" s="128"/>
    </row>
    <row r="349" spans="3:38" ht="15.75" customHeight="1">
      <c r="C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  <c r="AA349" s="116"/>
      <c r="AB349" s="116"/>
      <c r="AC349" s="116"/>
      <c r="AD349" s="116"/>
      <c r="AE349" s="116"/>
      <c r="AF349" s="116"/>
      <c r="AG349" s="116"/>
      <c r="AH349" s="116"/>
      <c r="AI349" s="116"/>
      <c r="AJ349" s="116"/>
      <c r="AK349" s="116"/>
      <c r="AL349" s="128"/>
    </row>
    <row r="350" spans="3:38" ht="15.75" customHeight="1">
      <c r="C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  <c r="AA350" s="116"/>
      <c r="AB350" s="116"/>
      <c r="AC350" s="116"/>
      <c r="AD350" s="116"/>
      <c r="AE350" s="116"/>
      <c r="AF350" s="116"/>
      <c r="AG350" s="116"/>
      <c r="AH350" s="116"/>
      <c r="AI350" s="116"/>
      <c r="AJ350" s="116"/>
      <c r="AK350" s="116"/>
      <c r="AL350" s="128"/>
    </row>
    <row r="351" spans="3:38" ht="15.75" customHeight="1">
      <c r="C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  <c r="AA351" s="116"/>
      <c r="AB351" s="116"/>
      <c r="AC351" s="116"/>
      <c r="AD351" s="116"/>
      <c r="AE351" s="116"/>
      <c r="AF351" s="116"/>
      <c r="AG351" s="116"/>
      <c r="AH351" s="116"/>
      <c r="AI351" s="116"/>
      <c r="AJ351" s="116"/>
      <c r="AK351" s="116"/>
      <c r="AL351" s="128"/>
    </row>
    <row r="352" spans="3:38" ht="15.75" customHeight="1">
      <c r="C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  <c r="AB352" s="116"/>
      <c r="AC352" s="116"/>
      <c r="AD352" s="116"/>
      <c r="AE352" s="116"/>
      <c r="AF352" s="116"/>
      <c r="AG352" s="116"/>
      <c r="AH352" s="116"/>
      <c r="AI352" s="116"/>
      <c r="AJ352" s="116"/>
      <c r="AK352" s="116"/>
      <c r="AL352" s="128"/>
    </row>
    <row r="353" spans="3:38" ht="15.75" customHeight="1">
      <c r="C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  <c r="AA353" s="116"/>
      <c r="AB353" s="116"/>
      <c r="AC353" s="116"/>
      <c r="AD353" s="116"/>
      <c r="AE353" s="116"/>
      <c r="AF353" s="116"/>
      <c r="AG353" s="116"/>
      <c r="AH353" s="116"/>
      <c r="AI353" s="116"/>
      <c r="AJ353" s="116"/>
      <c r="AK353" s="116"/>
      <c r="AL353" s="128"/>
    </row>
    <row r="354" spans="3:38" ht="15.75" customHeight="1">
      <c r="C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  <c r="AA354" s="116"/>
      <c r="AB354" s="116"/>
      <c r="AC354" s="116"/>
      <c r="AD354" s="116"/>
      <c r="AE354" s="116"/>
      <c r="AF354" s="116"/>
      <c r="AG354" s="116"/>
      <c r="AH354" s="116"/>
      <c r="AI354" s="116"/>
      <c r="AJ354" s="116"/>
      <c r="AK354" s="116"/>
      <c r="AL354" s="128"/>
    </row>
    <row r="355" spans="3:38" ht="15.75" customHeight="1">
      <c r="C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  <c r="AA355" s="116"/>
      <c r="AB355" s="116"/>
      <c r="AC355" s="116"/>
      <c r="AD355" s="116"/>
      <c r="AE355" s="116"/>
      <c r="AF355" s="116"/>
      <c r="AG355" s="116"/>
      <c r="AH355" s="116"/>
      <c r="AI355" s="116"/>
      <c r="AJ355" s="116"/>
      <c r="AK355" s="116"/>
      <c r="AL355" s="128"/>
    </row>
    <row r="356" spans="3:38" ht="15.75" customHeight="1">
      <c r="C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  <c r="AA356" s="116"/>
      <c r="AB356" s="116"/>
      <c r="AC356" s="116"/>
      <c r="AD356" s="116"/>
      <c r="AE356" s="116"/>
      <c r="AF356" s="116"/>
      <c r="AG356" s="116"/>
      <c r="AH356" s="116"/>
      <c r="AI356" s="116"/>
      <c r="AJ356" s="116"/>
      <c r="AK356" s="116"/>
      <c r="AL356" s="128"/>
    </row>
    <row r="357" spans="3:38" ht="15.75" customHeight="1">
      <c r="C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  <c r="AA357" s="116"/>
      <c r="AB357" s="116"/>
      <c r="AC357" s="116"/>
      <c r="AD357" s="116"/>
      <c r="AE357" s="116"/>
      <c r="AF357" s="116"/>
      <c r="AG357" s="116"/>
      <c r="AH357" s="116"/>
      <c r="AI357" s="116"/>
      <c r="AJ357" s="116"/>
      <c r="AK357" s="116"/>
      <c r="AL357" s="128"/>
    </row>
    <row r="358" spans="3:38" ht="15.75" customHeight="1">
      <c r="C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  <c r="AA358" s="116"/>
      <c r="AB358" s="116"/>
      <c r="AC358" s="116"/>
      <c r="AD358" s="116"/>
      <c r="AE358" s="116"/>
      <c r="AF358" s="116"/>
      <c r="AG358" s="116"/>
      <c r="AH358" s="116"/>
      <c r="AI358" s="116"/>
      <c r="AJ358" s="116"/>
      <c r="AK358" s="116"/>
      <c r="AL358" s="128"/>
    </row>
    <row r="359" spans="3:38" ht="15.75" customHeight="1">
      <c r="C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  <c r="AA359" s="116"/>
      <c r="AB359" s="116"/>
      <c r="AC359" s="116"/>
      <c r="AD359" s="116"/>
      <c r="AE359" s="116"/>
      <c r="AF359" s="116"/>
      <c r="AG359" s="116"/>
      <c r="AH359" s="116"/>
      <c r="AI359" s="116"/>
      <c r="AJ359" s="116"/>
      <c r="AK359" s="116"/>
      <c r="AL359" s="128"/>
    </row>
    <row r="360" spans="3:38" ht="15.75" customHeight="1">
      <c r="C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  <c r="AA360" s="116"/>
      <c r="AB360" s="116"/>
      <c r="AC360" s="116"/>
      <c r="AD360" s="116"/>
      <c r="AE360" s="116"/>
      <c r="AF360" s="116"/>
      <c r="AG360" s="116"/>
      <c r="AH360" s="116"/>
      <c r="AI360" s="116"/>
      <c r="AJ360" s="116"/>
      <c r="AK360" s="116"/>
      <c r="AL360" s="128"/>
    </row>
    <row r="361" spans="3:38" ht="15.75" customHeight="1">
      <c r="C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  <c r="AA361" s="116"/>
      <c r="AB361" s="116"/>
      <c r="AC361" s="116"/>
      <c r="AD361" s="116"/>
      <c r="AE361" s="116"/>
      <c r="AF361" s="116"/>
      <c r="AG361" s="116"/>
      <c r="AH361" s="116"/>
      <c r="AI361" s="116"/>
      <c r="AJ361" s="116"/>
      <c r="AK361" s="116"/>
      <c r="AL361" s="128"/>
    </row>
    <row r="362" spans="3:38" ht="15.75" customHeight="1">
      <c r="C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  <c r="AA362" s="116"/>
      <c r="AB362" s="116"/>
      <c r="AC362" s="116"/>
      <c r="AD362" s="116"/>
      <c r="AE362" s="116"/>
      <c r="AF362" s="116"/>
      <c r="AG362" s="116"/>
      <c r="AH362" s="116"/>
      <c r="AI362" s="116"/>
      <c r="AJ362" s="116"/>
      <c r="AK362" s="116"/>
      <c r="AL362" s="128"/>
    </row>
    <row r="363" spans="3:38" ht="15.75" customHeight="1">
      <c r="C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  <c r="AA363" s="116"/>
      <c r="AB363" s="116"/>
      <c r="AC363" s="116"/>
      <c r="AD363" s="116"/>
      <c r="AE363" s="116"/>
      <c r="AF363" s="116"/>
      <c r="AG363" s="116"/>
      <c r="AH363" s="116"/>
      <c r="AI363" s="116"/>
      <c r="AJ363" s="116"/>
      <c r="AK363" s="116"/>
      <c r="AL363" s="128"/>
    </row>
    <row r="364" spans="3:38" ht="15.75" customHeight="1">
      <c r="C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  <c r="AA364" s="116"/>
      <c r="AB364" s="116"/>
      <c r="AC364" s="116"/>
      <c r="AD364" s="116"/>
      <c r="AE364" s="116"/>
      <c r="AF364" s="116"/>
      <c r="AG364" s="116"/>
      <c r="AH364" s="116"/>
      <c r="AI364" s="116"/>
      <c r="AJ364" s="116"/>
      <c r="AK364" s="116"/>
      <c r="AL364" s="128"/>
    </row>
    <row r="365" spans="3:38" ht="15.75" customHeight="1">
      <c r="C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  <c r="AA365" s="116"/>
      <c r="AB365" s="116"/>
      <c r="AC365" s="116"/>
      <c r="AD365" s="116"/>
      <c r="AE365" s="116"/>
      <c r="AF365" s="116"/>
      <c r="AG365" s="116"/>
      <c r="AH365" s="116"/>
      <c r="AI365" s="116"/>
      <c r="AJ365" s="116"/>
      <c r="AK365" s="116"/>
      <c r="AL365" s="128"/>
    </row>
    <row r="366" spans="3:38" ht="15.75" customHeight="1">
      <c r="C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  <c r="AA366" s="116"/>
      <c r="AB366" s="116"/>
      <c r="AC366" s="116"/>
      <c r="AD366" s="116"/>
      <c r="AE366" s="116"/>
      <c r="AF366" s="116"/>
      <c r="AG366" s="116"/>
      <c r="AH366" s="116"/>
      <c r="AI366" s="116"/>
      <c r="AJ366" s="116"/>
      <c r="AK366" s="116"/>
      <c r="AL366" s="128"/>
    </row>
    <row r="367" spans="3:38" ht="15.75" customHeight="1">
      <c r="O367" s="203"/>
    </row>
    <row r="368" spans="3:38" ht="15.75" customHeight="1">
      <c r="O368" s="203"/>
    </row>
    <row r="369" spans="15:15" ht="15.75" customHeight="1">
      <c r="O369" s="203"/>
    </row>
    <row r="370" spans="15:15" ht="15.75" customHeight="1">
      <c r="O370" s="203"/>
    </row>
    <row r="371" spans="15:15" ht="15.75" customHeight="1">
      <c r="O371" s="203"/>
    </row>
    <row r="372" spans="15:15" ht="15.75" customHeight="1">
      <c r="O372" s="203"/>
    </row>
    <row r="373" spans="15:15" ht="15.75" customHeight="1">
      <c r="O373" s="203"/>
    </row>
    <row r="374" spans="15:15" ht="15.75" customHeight="1">
      <c r="O374" s="203"/>
    </row>
    <row r="375" spans="15:15" ht="15.75" customHeight="1">
      <c r="O375" s="203"/>
    </row>
    <row r="376" spans="15:15" ht="15.75" customHeight="1">
      <c r="O376" s="203"/>
    </row>
    <row r="377" spans="15:15" ht="15.75" customHeight="1">
      <c r="O377" s="203"/>
    </row>
    <row r="378" spans="15:15" ht="15.75" customHeight="1">
      <c r="O378" s="203"/>
    </row>
    <row r="379" spans="15:15" ht="15.75" customHeight="1">
      <c r="O379" s="203"/>
    </row>
    <row r="380" spans="15:15" ht="15.75" customHeight="1">
      <c r="O380" s="203"/>
    </row>
    <row r="381" spans="15:15" ht="15.75" customHeight="1">
      <c r="O381" s="203"/>
    </row>
    <row r="382" spans="15:15" ht="15.75" customHeight="1">
      <c r="O382" s="203"/>
    </row>
    <row r="383" spans="15:15" ht="15.75" customHeight="1">
      <c r="O383" s="203"/>
    </row>
    <row r="384" spans="15:15" ht="15.75" customHeight="1">
      <c r="O384" s="203"/>
    </row>
    <row r="385" spans="15:15" ht="15.75" customHeight="1">
      <c r="O385" s="203"/>
    </row>
    <row r="386" spans="15:15" ht="15.75" customHeight="1">
      <c r="O386" s="203"/>
    </row>
    <row r="387" spans="15:15" ht="15.75" customHeight="1">
      <c r="O387" s="203"/>
    </row>
    <row r="388" spans="15:15" ht="15.75" customHeight="1">
      <c r="O388" s="203"/>
    </row>
    <row r="389" spans="15:15" ht="15.75" customHeight="1">
      <c r="O389" s="203"/>
    </row>
    <row r="390" spans="15:15" ht="15.75" customHeight="1">
      <c r="O390" s="203"/>
    </row>
    <row r="391" spans="15:15" ht="15.75" customHeight="1">
      <c r="O391" s="203"/>
    </row>
    <row r="392" spans="15:15" ht="15.75" customHeight="1">
      <c r="O392" s="203"/>
    </row>
    <row r="393" spans="15:15" ht="15.75" customHeight="1">
      <c r="O393" s="203"/>
    </row>
    <row r="394" spans="15:15" ht="15.75" customHeight="1">
      <c r="O394" s="203"/>
    </row>
    <row r="395" spans="15:15" ht="15.75" customHeight="1">
      <c r="O395" s="203"/>
    </row>
    <row r="396" spans="15:15" ht="15.75" customHeight="1">
      <c r="O396" s="203"/>
    </row>
    <row r="397" spans="15:15" ht="15.75" customHeight="1">
      <c r="O397" s="203"/>
    </row>
    <row r="398" spans="15:15" ht="15.75" customHeight="1">
      <c r="O398" s="203"/>
    </row>
    <row r="399" spans="15:15" ht="15.75" customHeight="1">
      <c r="O399" s="203"/>
    </row>
    <row r="400" spans="15:15" ht="15.75" customHeight="1">
      <c r="O400" s="203"/>
    </row>
    <row r="401" spans="15:15" ht="15.75" customHeight="1">
      <c r="O401" s="203"/>
    </row>
    <row r="402" spans="15:15" ht="15.75" customHeight="1">
      <c r="O402" s="203"/>
    </row>
    <row r="403" spans="15:15" ht="15.75" customHeight="1">
      <c r="O403" s="203"/>
    </row>
    <row r="404" spans="15:15" ht="15.75" customHeight="1">
      <c r="O404" s="203"/>
    </row>
    <row r="405" spans="15:15" ht="15.75" customHeight="1">
      <c r="O405" s="203"/>
    </row>
    <row r="406" spans="15:15" ht="15.75" customHeight="1">
      <c r="O406" s="203"/>
    </row>
    <row r="407" spans="15:15" ht="15.75" customHeight="1">
      <c r="O407" s="203"/>
    </row>
    <row r="408" spans="15:15" ht="15.75" customHeight="1">
      <c r="O408" s="203"/>
    </row>
    <row r="409" spans="15:15" ht="15.75" customHeight="1">
      <c r="O409" s="203"/>
    </row>
    <row r="410" spans="15:15" ht="15.75" customHeight="1">
      <c r="O410" s="203"/>
    </row>
    <row r="411" spans="15:15" ht="15.75" customHeight="1">
      <c r="O411" s="203"/>
    </row>
    <row r="412" spans="15:15" ht="15.75" customHeight="1">
      <c r="O412" s="203"/>
    </row>
    <row r="413" spans="15:15" ht="15.75" customHeight="1">
      <c r="O413" s="203"/>
    </row>
    <row r="414" spans="15:15" ht="15.75" customHeight="1">
      <c r="O414" s="203"/>
    </row>
    <row r="415" spans="15:15" ht="15.75" customHeight="1">
      <c r="O415" s="203"/>
    </row>
    <row r="416" spans="15:15" ht="15.75" customHeight="1">
      <c r="O416" s="203"/>
    </row>
    <row r="417" spans="15:15" ht="15.75" customHeight="1">
      <c r="O417" s="203"/>
    </row>
    <row r="418" spans="15:15" ht="15.75" customHeight="1">
      <c r="O418" s="203"/>
    </row>
    <row r="419" spans="15:15" ht="15.75" customHeight="1">
      <c r="O419" s="203"/>
    </row>
    <row r="420" spans="15:15" ht="15.75" customHeight="1">
      <c r="O420" s="203"/>
    </row>
    <row r="421" spans="15:15" ht="15.75" customHeight="1">
      <c r="O421" s="203"/>
    </row>
    <row r="422" spans="15:15" ht="15.75" customHeight="1">
      <c r="O422" s="203"/>
    </row>
    <row r="423" spans="15:15" ht="15.75" customHeight="1">
      <c r="O423" s="203"/>
    </row>
    <row r="424" spans="15:15" ht="15.75" customHeight="1">
      <c r="O424" s="203"/>
    </row>
    <row r="425" spans="15:15" ht="15.75" customHeight="1">
      <c r="O425" s="203"/>
    </row>
    <row r="426" spans="15:15" ht="15.75" customHeight="1">
      <c r="O426" s="203"/>
    </row>
    <row r="427" spans="15:15" ht="15.75" customHeight="1">
      <c r="O427" s="203"/>
    </row>
    <row r="428" spans="15:15" ht="15.75" customHeight="1">
      <c r="O428" s="203"/>
    </row>
    <row r="429" spans="15:15" ht="15.75" customHeight="1">
      <c r="O429" s="203"/>
    </row>
    <row r="430" spans="15:15" ht="15.75" customHeight="1">
      <c r="O430" s="203"/>
    </row>
    <row r="431" spans="15:15" ht="15.75" customHeight="1">
      <c r="O431" s="203"/>
    </row>
    <row r="432" spans="15:15" ht="15.75" customHeight="1">
      <c r="O432" s="203"/>
    </row>
    <row r="433" spans="15:15" ht="15.75" customHeight="1">
      <c r="O433" s="203"/>
    </row>
    <row r="434" spans="15:15" ht="15.75" customHeight="1">
      <c r="O434" s="203"/>
    </row>
    <row r="435" spans="15:15" ht="15.75" customHeight="1">
      <c r="O435" s="203"/>
    </row>
    <row r="436" spans="15:15" ht="15.75" customHeight="1">
      <c r="O436" s="203"/>
    </row>
    <row r="437" spans="15:15" ht="15.75" customHeight="1">
      <c r="O437" s="203"/>
    </row>
    <row r="438" spans="15:15" ht="15.75" customHeight="1">
      <c r="O438" s="203"/>
    </row>
    <row r="439" spans="15:15" ht="15.75" customHeight="1">
      <c r="O439" s="203"/>
    </row>
    <row r="440" spans="15:15" ht="15.75" customHeight="1">
      <c r="O440" s="203"/>
    </row>
    <row r="441" spans="15:15" ht="15.75" customHeight="1">
      <c r="O441" s="203"/>
    </row>
    <row r="442" spans="15:15" ht="15.75" customHeight="1">
      <c r="O442" s="203"/>
    </row>
    <row r="443" spans="15:15" ht="15.75" customHeight="1">
      <c r="O443" s="203"/>
    </row>
    <row r="444" spans="15:15" ht="15.75" customHeight="1">
      <c r="O444" s="203"/>
    </row>
    <row r="445" spans="15:15" ht="15.75" customHeight="1">
      <c r="O445" s="203"/>
    </row>
    <row r="446" spans="15:15" ht="15.75" customHeight="1">
      <c r="O446" s="203"/>
    </row>
    <row r="447" spans="15:15" ht="15.75" customHeight="1">
      <c r="O447" s="203"/>
    </row>
    <row r="448" spans="15:15" ht="15.75" customHeight="1">
      <c r="O448" s="203"/>
    </row>
    <row r="449" spans="15:15" ht="15.75" customHeight="1">
      <c r="O449" s="203"/>
    </row>
    <row r="450" spans="15:15" ht="15.75" customHeight="1">
      <c r="O450" s="203"/>
    </row>
    <row r="451" spans="15:15" ht="15.75" customHeight="1">
      <c r="O451" s="203"/>
    </row>
    <row r="452" spans="15:15" ht="15.75" customHeight="1">
      <c r="O452" s="203"/>
    </row>
    <row r="453" spans="15:15" ht="15.75" customHeight="1">
      <c r="O453" s="203"/>
    </row>
    <row r="454" spans="15:15" ht="15.75" customHeight="1">
      <c r="O454" s="203"/>
    </row>
    <row r="455" spans="15:15" ht="15.75" customHeight="1">
      <c r="O455" s="203"/>
    </row>
    <row r="456" spans="15:15" ht="15.75" customHeight="1">
      <c r="O456" s="203"/>
    </row>
    <row r="457" spans="15:15" ht="15.75" customHeight="1">
      <c r="O457" s="203"/>
    </row>
    <row r="458" spans="15:15" ht="15.75" customHeight="1">
      <c r="O458" s="203"/>
    </row>
    <row r="459" spans="15:15" ht="15.75" customHeight="1">
      <c r="O459" s="203"/>
    </row>
    <row r="460" spans="15:15" ht="15.75" customHeight="1">
      <c r="O460" s="203"/>
    </row>
    <row r="461" spans="15:15" ht="15.75" customHeight="1">
      <c r="O461" s="203"/>
    </row>
    <row r="462" spans="15:15" ht="15.75" customHeight="1">
      <c r="O462" s="203"/>
    </row>
    <row r="463" spans="15:15" ht="15.75" customHeight="1">
      <c r="O463" s="203"/>
    </row>
    <row r="464" spans="15:15" ht="15.75" customHeight="1">
      <c r="O464" s="203"/>
    </row>
    <row r="465" spans="15:15" ht="15.75" customHeight="1">
      <c r="O465" s="203"/>
    </row>
    <row r="466" spans="15:15" ht="15.75" customHeight="1">
      <c r="O466" s="203"/>
    </row>
    <row r="467" spans="15:15" ht="15.75" customHeight="1">
      <c r="O467" s="203"/>
    </row>
    <row r="468" spans="15:15" ht="15.75" customHeight="1">
      <c r="O468" s="203"/>
    </row>
    <row r="469" spans="15:15" ht="15.75" customHeight="1">
      <c r="O469" s="203"/>
    </row>
    <row r="470" spans="15:15" ht="15.75" customHeight="1">
      <c r="O470" s="203"/>
    </row>
    <row r="471" spans="15:15" ht="15.75" customHeight="1">
      <c r="O471" s="203"/>
    </row>
    <row r="472" spans="15:15" ht="15.75" customHeight="1">
      <c r="O472" s="203"/>
    </row>
    <row r="473" spans="15:15" ht="15.75" customHeight="1">
      <c r="O473" s="203"/>
    </row>
    <row r="474" spans="15:15" ht="15.75" customHeight="1">
      <c r="O474" s="203"/>
    </row>
    <row r="475" spans="15:15" ht="15.75" customHeight="1">
      <c r="O475" s="203"/>
    </row>
    <row r="476" spans="15:15" ht="15.75" customHeight="1">
      <c r="O476" s="203"/>
    </row>
    <row r="477" spans="15:15" ht="15.75" customHeight="1">
      <c r="O477" s="203"/>
    </row>
    <row r="478" spans="15:15" ht="15.75" customHeight="1">
      <c r="O478" s="203"/>
    </row>
    <row r="479" spans="15:15" ht="15.75" customHeight="1">
      <c r="O479" s="203"/>
    </row>
    <row r="480" spans="15:15" ht="15.75" customHeight="1">
      <c r="O480" s="203"/>
    </row>
    <row r="481" spans="15:15" ht="15.75" customHeight="1">
      <c r="O481" s="203"/>
    </row>
    <row r="482" spans="15:15" ht="15.75" customHeight="1">
      <c r="O482" s="203"/>
    </row>
    <row r="483" spans="15:15" ht="15.75" customHeight="1">
      <c r="O483" s="203"/>
    </row>
    <row r="484" spans="15:15" ht="15.75" customHeight="1">
      <c r="O484" s="203"/>
    </row>
    <row r="485" spans="15:15" ht="15.75" customHeight="1">
      <c r="O485" s="203"/>
    </row>
    <row r="486" spans="15:15" ht="15.75" customHeight="1">
      <c r="O486" s="203"/>
    </row>
    <row r="487" spans="15:15" ht="15.75" customHeight="1">
      <c r="O487" s="203"/>
    </row>
    <row r="488" spans="15:15" ht="15.75" customHeight="1">
      <c r="O488" s="203"/>
    </row>
    <row r="489" spans="15:15" ht="15.75" customHeight="1">
      <c r="O489" s="203"/>
    </row>
    <row r="490" spans="15:15" ht="15.75" customHeight="1">
      <c r="O490" s="203"/>
    </row>
    <row r="491" spans="15:15" ht="15.75" customHeight="1">
      <c r="O491" s="203"/>
    </row>
    <row r="492" spans="15:15" ht="15.75" customHeight="1">
      <c r="O492" s="203"/>
    </row>
    <row r="493" spans="15:15" ht="15.75" customHeight="1">
      <c r="O493" s="203"/>
    </row>
    <row r="494" spans="15:15" ht="15.75" customHeight="1">
      <c r="O494" s="203"/>
    </row>
    <row r="495" spans="15:15" ht="15.75" customHeight="1">
      <c r="O495" s="203"/>
    </row>
    <row r="496" spans="15:15" ht="15.75" customHeight="1">
      <c r="O496" s="203"/>
    </row>
    <row r="497" spans="15:15" ht="15.75" customHeight="1">
      <c r="O497" s="203"/>
    </row>
    <row r="498" spans="15:15" ht="15.75" customHeight="1">
      <c r="O498" s="203"/>
    </row>
    <row r="499" spans="15:15" ht="15.75" customHeight="1">
      <c r="O499" s="203"/>
    </row>
    <row r="500" spans="15:15" ht="15.75" customHeight="1">
      <c r="O500" s="203"/>
    </row>
    <row r="501" spans="15:15" ht="15.75" customHeight="1">
      <c r="O501" s="203"/>
    </row>
    <row r="502" spans="15:15" ht="15.75" customHeight="1">
      <c r="O502" s="203"/>
    </row>
    <row r="503" spans="15:15" ht="15.75" customHeight="1">
      <c r="O503" s="203"/>
    </row>
    <row r="504" spans="15:15" ht="15.75" customHeight="1">
      <c r="O504" s="203"/>
    </row>
    <row r="505" spans="15:15" ht="15.75" customHeight="1">
      <c r="O505" s="203"/>
    </row>
    <row r="506" spans="15:15" ht="15.75" customHeight="1">
      <c r="O506" s="203"/>
    </row>
    <row r="507" spans="15:15" ht="15.75" customHeight="1">
      <c r="O507" s="203"/>
    </row>
    <row r="508" spans="15:15" ht="15.75" customHeight="1">
      <c r="O508" s="203"/>
    </row>
    <row r="509" spans="15:15" ht="15.75" customHeight="1">
      <c r="O509" s="203"/>
    </row>
    <row r="510" spans="15:15" ht="15.75" customHeight="1">
      <c r="O510" s="203"/>
    </row>
    <row r="511" spans="15:15" ht="15.75" customHeight="1">
      <c r="O511" s="203"/>
    </row>
    <row r="512" spans="15:15" ht="15.75" customHeight="1">
      <c r="O512" s="203"/>
    </row>
    <row r="513" spans="15:15" ht="15.75" customHeight="1">
      <c r="O513" s="203"/>
    </row>
    <row r="514" spans="15:15" ht="15.75" customHeight="1">
      <c r="O514" s="203"/>
    </row>
    <row r="515" spans="15:15" ht="15.75" customHeight="1">
      <c r="O515" s="203"/>
    </row>
    <row r="516" spans="15:15" ht="15.75" customHeight="1">
      <c r="O516" s="203"/>
    </row>
    <row r="517" spans="15:15" ht="15.75" customHeight="1">
      <c r="O517" s="203"/>
    </row>
    <row r="518" spans="15:15" ht="15.75" customHeight="1">
      <c r="O518" s="203"/>
    </row>
    <row r="519" spans="15:15" ht="15.75" customHeight="1">
      <c r="O519" s="203"/>
    </row>
    <row r="520" spans="15:15" ht="15.75" customHeight="1">
      <c r="O520" s="203"/>
    </row>
    <row r="521" spans="15:15" ht="15.75" customHeight="1">
      <c r="O521" s="203"/>
    </row>
    <row r="522" spans="15:15" ht="15.75" customHeight="1">
      <c r="O522" s="203"/>
    </row>
    <row r="523" spans="15:15" ht="15.75" customHeight="1">
      <c r="O523" s="203"/>
    </row>
    <row r="524" spans="15:15" ht="15.75" customHeight="1">
      <c r="O524" s="203"/>
    </row>
    <row r="525" spans="15:15" ht="15.75" customHeight="1">
      <c r="O525" s="203"/>
    </row>
    <row r="526" spans="15:15" ht="15.75" customHeight="1">
      <c r="O526" s="203"/>
    </row>
    <row r="527" spans="15:15" ht="15.75" customHeight="1">
      <c r="O527" s="203"/>
    </row>
    <row r="528" spans="15:15" ht="15.75" customHeight="1">
      <c r="O528" s="203"/>
    </row>
    <row r="529" spans="15:15" ht="15.75" customHeight="1">
      <c r="O529" s="203"/>
    </row>
    <row r="530" spans="15:15" ht="15.75" customHeight="1">
      <c r="O530" s="203"/>
    </row>
    <row r="531" spans="15:15" ht="15.75" customHeight="1">
      <c r="O531" s="203"/>
    </row>
    <row r="532" spans="15:15" ht="15.75" customHeight="1">
      <c r="O532" s="203"/>
    </row>
    <row r="533" spans="15:15" ht="15.75" customHeight="1">
      <c r="O533" s="203"/>
    </row>
    <row r="534" spans="15:15" ht="15.75" customHeight="1">
      <c r="O534" s="203"/>
    </row>
    <row r="535" spans="15:15" ht="15.75" customHeight="1">
      <c r="O535" s="203"/>
    </row>
    <row r="536" spans="15:15" ht="15.75" customHeight="1">
      <c r="O536" s="203"/>
    </row>
    <row r="537" spans="15:15" ht="15.75" customHeight="1">
      <c r="O537" s="203"/>
    </row>
    <row r="538" spans="15:15" ht="15.75" customHeight="1">
      <c r="O538" s="203"/>
    </row>
    <row r="539" spans="15:15" ht="15.75" customHeight="1">
      <c r="O539" s="203"/>
    </row>
    <row r="540" spans="15:15" ht="15.75" customHeight="1">
      <c r="O540" s="203"/>
    </row>
    <row r="541" spans="15:15" ht="15.75" customHeight="1">
      <c r="O541" s="203"/>
    </row>
    <row r="542" spans="15:15" ht="15.75" customHeight="1">
      <c r="O542" s="203"/>
    </row>
    <row r="543" spans="15:15" ht="15.75" customHeight="1">
      <c r="O543" s="203"/>
    </row>
    <row r="544" spans="15:15" ht="15.75" customHeight="1">
      <c r="O544" s="203"/>
    </row>
    <row r="545" spans="15:15" ht="15.75" customHeight="1">
      <c r="O545" s="203"/>
    </row>
    <row r="546" spans="15:15" ht="15.75" customHeight="1">
      <c r="O546" s="203"/>
    </row>
    <row r="547" spans="15:15" ht="15.75" customHeight="1">
      <c r="O547" s="203"/>
    </row>
    <row r="548" spans="15:15" ht="15.75" customHeight="1">
      <c r="O548" s="203"/>
    </row>
    <row r="549" spans="15:15" ht="15.75" customHeight="1">
      <c r="O549" s="203"/>
    </row>
    <row r="550" spans="15:15" ht="15.75" customHeight="1">
      <c r="O550" s="203"/>
    </row>
    <row r="551" spans="15:15" ht="15.75" customHeight="1">
      <c r="O551" s="203"/>
    </row>
    <row r="552" spans="15:15" ht="15.75" customHeight="1">
      <c r="O552" s="203"/>
    </row>
    <row r="553" spans="15:15" ht="15.75" customHeight="1">
      <c r="O553" s="203"/>
    </row>
    <row r="554" spans="15:15" ht="15.75" customHeight="1">
      <c r="O554" s="203"/>
    </row>
    <row r="555" spans="15:15" ht="15.75" customHeight="1">
      <c r="O555" s="203"/>
    </row>
    <row r="556" spans="15:15" ht="15.75" customHeight="1">
      <c r="O556" s="203"/>
    </row>
    <row r="557" spans="15:15" ht="15.75" customHeight="1">
      <c r="O557" s="203"/>
    </row>
    <row r="558" spans="15:15" ht="15.75" customHeight="1">
      <c r="O558" s="203"/>
    </row>
    <row r="559" spans="15:15" ht="15.75" customHeight="1">
      <c r="O559" s="203"/>
    </row>
    <row r="560" spans="15:15" ht="15.75" customHeight="1">
      <c r="O560" s="203"/>
    </row>
    <row r="561" spans="15:15" ht="15.75" customHeight="1">
      <c r="O561" s="203"/>
    </row>
    <row r="562" spans="15:15" ht="15.75" customHeight="1">
      <c r="O562" s="203"/>
    </row>
    <row r="563" spans="15:15" ht="15.75" customHeight="1">
      <c r="O563" s="203"/>
    </row>
    <row r="564" spans="15:15" ht="15.75" customHeight="1">
      <c r="O564" s="203"/>
    </row>
    <row r="565" spans="15:15" ht="15.75" customHeight="1">
      <c r="O565" s="203"/>
    </row>
    <row r="566" spans="15:15" ht="15.75" customHeight="1">
      <c r="O566" s="203"/>
    </row>
    <row r="567" spans="15:15" ht="15.75" customHeight="1">
      <c r="O567" s="203"/>
    </row>
    <row r="568" spans="15:15" ht="15.75" customHeight="1">
      <c r="O568" s="203"/>
    </row>
    <row r="569" spans="15:15" ht="15.75" customHeight="1">
      <c r="O569" s="203"/>
    </row>
    <row r="570" spans="15:15" ht="15.75" customHeight="1">
      <c r="O570" s="203"/>
    </row>
    <row r="571" spans="15:15" ht="15.75" customHeight="1">
      <c r="O571" s="203"/>
    </row>
    <row r="572" spans="15:15" ht="15.75" customHeight="1">
      <c r="O572" s="203"/>
    </row>
    <row r="573" spans="15:15" ht="15.75" customHeight="1">
      <c r="O573" s="203"/>
    </row>
    <row r="574" spans="15:15" ht="15.75" customHeight="1">
      <c r="O574" s="203"/>
    </row>
    <row r="575" spans="15:15" ht="15.75" customHeight="1">
      <c r="O575" s="203"/>
    </row>
    <row r="576" spans="15:15" ht="15.75" customHeight="1">
      <c r="O576" s="203"/>
    </row>
    <row r="577" spans="15:15" ht="15.75" customHeight="1">
      <c r="O577" s="203"/>
    </row>
    <row r="578" spans="15:15" ht="15.75" customHeight="1">
      <c r="O578" s="203"/>
    </row>
    <row r="579" spans="15:15" ht="15.75" customHeight="1">
      <c r="O579" s="203"/>
    </row>
    <row r="580" spans="15:15" ht="15.75" customHeight="1">
      <c r="O580" s="203"/>
    </row>
    <row r="581" spans="15:15" ht="15.75" customHeight="1">
      <c r="O581" s="203"/>
    </row>
    <row r="582" spans="15:15" ht="15.75" customHeight="1">
      <c r="O582" s="203"/>
    </row>
    <row r="583" spans="15:15" ht="15.75" customHeight="1">
      <c r="O583" s="203"/>
    </row>
    <row r="584" spans="15:15" ht="15.75" customHeight="1">
      <c r="O584" s="203"/>
    </row>
    <row r="585" spans="15:15" ht="15.75" customHeight="1">
      <c r="O585" s="203"/>
    </row>
    <row r="586" spans="15:15" ht="15.75" customHeight="1">
      <c r="O586" s="203"/>
    </row>
    <row r="587" spans="15:15" ht="15.75" customHeight="1">
      <c r="O587" s="203"/>
    </row>
    <row r="588" spans="15:15" ht="15.75" customHeight="1">
      <c r="O588" s="203"/>
    </row>
    <row r="589" spans="15:15" ht="15.75" customHeight="1">
      <c r="O589" s="203"/>
    </row>
    <row r="590" spans="15:15" ht="15.75" customHeight="1">
      <c r="O590" s="203"/>
    </row>
    <row r="591" spans="15:15" ht="15.75" customHeight="1">
      <c r="O591" s="203"/>
    </row>
    <row r="592" spans="15:15" ht="15.75" customHeight="1">
      <c r="O592" s="203"/>
    </row>
    <row r="593" spans="15:15" ht="15.75" customHeight="1">
      <c r="O593" s="203"/>
    </row>
    <row r="594" spans="15:15" ht="15.75" customHeight="1">
      <c r="O594" s="203"/>
    </row>
    <row r="595" spans="15:15" ht="15.75" customHeight="1">
      <c r="O595" s="203"/>
    </row>
    <row r="596" spans="15:15" ht="15.75" customHeight="1">
      <c r="O596" s="203"/>
    </row>
    <row r="597" spans="15:15" ht="15.75" customHeight="1">
      <c r="O597" s="203"/>
    </row>
    <row r="598" spans="15:15" ht="15.75" customHeight="1">
      <c r="O598" s="203"/>
    </row>
    <row r="599" spans="15:15" ht="15.75" customHeight="1">
      <c r="O599" s="203"/>
    </row>
    <row r="600" spans="15:15" ht="15.75" customHeight="1">
      <c r="O600" s="203"/>
    </row>
    <row r="601" spans="15:15" ht="15.75" customHeight="1">
      <c r="O601" s="203"/>
    </row>
    <row r="602" spans="15:15" ht="15.75" customHeight="1">
      <c r="O602" s="203"/>
    </row>
    <row r="603" spans="15:15" ht="15.75" customHeight="1">
      <c r="O603" s="203"/>
    </row>
    <row r="604" spans="15:15" ht="15.75" customHeight="1">
      <c r="O604" s="203"/>
    </row>
    <row r="605" spans="15:15" ht="15.75" customHeight="1">
      <c r="O605" s="203"/>
    </row>
    <row r="606" spans="15:15" ht="15.75" customHeight="1">
      <c r="O606" s="203"/>
    </row>
    <row r="607" spans="15:15" ht="15.75" customHeight="1">
      <c r="O607" s="203"/>
    </row>
    <row r="608" spans="15:15" ht="15.75" customHeight="1">
      <c r="O608" s="203"/>
    </row>
    <row r="609" spans="15:15" ht="15.75" customHeight="1">
      <c r="O609" s="203"/>
    </row>
    <row r="610" spans="15:15" ht="15.75" customHeight="1">
      <c r="O610" s="203"/>
    </row>
    <row r="611" spans="15:15" ht="15.75" customHeight="1">
      <c r="O611" s="203"/>
    </row>
    <row r="612" spans="15:15" ht="15.75" customHeight="1">
      <c r="O612" s="203"/>
    </row>
    <row r="613" spans="15:15" ht="15.75" customHeight="1">
      <c r="O613" s="203"/>
    </row>
    <row r="614" spans="15:15" ht="15.75" customHeight="1">
      <c r="O614" s="203"/>
    </row>
    <row r="615" spans="15:15" ht="15.75" customHeight="1">
      <c r="O615" s="203"/>
    </row>
    <row r="616" spans="15:15" ht="15.75" customHeight="1">
      <c r="O616" s="203"/>
    </row>
    <row r="617" spans="15:15" ht="15.75" customHeight="1">
      <c r="O617" s="203"/>
    </row>
    <row r="618" spans="15:15" ht="15.75" customHeight="1">
      <c r="O618" s="203"/>
    </row>
    <row r="619" spans="15:15" ht="15.75" customHeight="1">
      <c r="O619" s="203"/>
    </row>
    <row r="620" spans="15:15" ht="15.75" customHeight="1">
      <c r="O620" s="203"/>
    </row>
    <row r="621" spans="15:15" ht="15.75" customHeight="1">
      <c r="O621" s="203"/>
    </row>
    <row r="622" spans="15:15" ht="15.75" customHeight="1">
      <c r="O622" s="203"/>
    </row>
    <row r="623" spans="15:15" ht="15.75" customHeight="1">
      <c r="O623" s="203"/>
    </row>
    <row r="624" spans="15:15" ht="15.75" customHeight="1">
      <c r="O624" s="203"/>
    </row>
    <row r="625" spans="15:15" ht="15.75" customHeight="1">
      <c r="O625" s="203"/>
    </row>
    <row r="626" spans="15:15" ht="15.75" customHeight="1">
      <c r="O626" s="203"/>
    </row>
    <row r="627" spans="15:15" ht="15.75" customHeight="1">
      <c r="O627" s="203"/>
    </row>
    <row r="628" spans="15:15" ht="15.75" customHeight="1">
      <c r="O628" s="203"/>
    </row>
    <row r="629" spans="15:15" ht="15.75" customHeight="1">
      <c r="O629" s="203"/>
    </row>
    <row r="630" spans="15:15" ht="15.75" customHeight="1">
      <c r="O630" s="203"/>
    </row>
    <row r="631" spans="15:15" ht="15.75" customHeight="1">
      <c r="O631" s="203"/>
    </row>
    <row r="632" spans="15:15" ht="15.75" customHeight="1">
      <c r="O632" s="203"/>
    </row>
    <row r="633" spans="15:15" ht="15.75" customHeight="1">
      <c r="O633" s="203"/>
    </row>
    <row r="634" spans="15:15" ht="15.75" customHeight="1">
      <c r="O634" s="203"/>
    </row>
    <row r="635" spans="15:15" ht="15.75" customHeight="1">
      <c r="O635" s="203"/>
    </row>
    <row r="636" spans="15:15" ht="15.75" customHeight="1">
      <c r="O636" s="203"/>
    </row>
    <row r="637" spans="15:15" ht="15.75" customHeight="1">
      <c r="O637" s="203"/>
    </row>
    <row r="638" spans="15:15" ht="15.75" customHeight="1">
      <c r="O638" s="203"/>
    </row>
    <row r="639" spans="15:15" ht="15.75" customHeight="1">
      <c r="O639" s="203"/>
    </row>
    <row r="640" spans="15:15" ht="15.75" customHeight="1">
      <c r="O640" s="203"/>
    </row>
    <row r="641" spans="15:15" ht="15.75" customHeight="1">
      <c r="O641" s="203"/>
    </row>
    <row r="642" spans="15:15" ht="15.75" customHeight="1">
      <c r="O642" s="203"/>
    </row>
    <row r="643" spans="15:15" ht="15.75" customHeight="1">
      <c r="O643" s="203"/>
    </row>
    <row r="644" spans="15:15" ht="15.75" customHeight="1">
      <c r="O644" s="203"/>
    </row>
    <row r="645" spans="15:15" ht="15.75" customHeight="1">
      <c r="O645" s="203"/>
    </row>
    <row r="646" spans="15:15" ht="15.75" customHeight="1">
      <c r="O646" s="203"/>
    </row>
    <row r="647" spans="15:15" ht="15.75" customHeight="1">
      <c r="O647" s="203"/>
    </row>
    <row r="648" spans="15:15" ht="15.75" customHeight="1">
      <c r="O648" s="203"/>
    </row>
    <row r="649" spans="15:15" ht="15.75" customHeight="1">
      <c r="O649" s="203"/>
    </row>
    <row r="650" spans="15:15" ht="15.75" customHeight="1">
      <c r="O650" s="203"/>
    </row>
    <row r="651" spans="15:15" ht="15.75" customHeight="1">
      <c r="O651" s="203"/>
    </row>
    <row r="652" spans="15:15" ht="15.75" customHeight="1">
      <c r="O652" s="203"/>
    </row>
    <row r="653" spans="15:15" ht="15.75" customHeight="1">
      <c r="O653" s="203"/>
    </row>
    <row r="654" spans="15:15" ht="15.75" customHeight="1">
      <c r="O654" s="203"/>
    </row>
    <row r="655" spans="15:15" ht="15.75" customHeight="1">
      <c r="O655" s="203"/>
    </row>
    <row r="656" spans="15:15" ht="15.75" customHeight="1">
      <c r="O656" s="203"/>
    </row>
    <row r="657" spans="15:15" ht="15.75" customHeight="1">
      <c r="O657" s="203"/>
    </row>
    <row r="658" spans="15:15" ht="15.75" customHeight="1">
      <c r="O658" s="203"/>
    </row>
    <row r="659" spans="15:15" ht="15.75" customHeight="1">
      <c r="O659" s="203"/>
    </row>
    <row r="660" spans="15:15" ht="15.75" customHeight="1">
      <c r="O660" s="203"/>
    </row>
    <row r="661" spans="15:15" ht="15.75" customHeight="1">
      <c r="O661" s="203"/>
    </row>
    <row r="662" spans="15:15" ht="15.75" customHeight="1">
      <c r="O662" s="203"/>
    </row>
    <row r="663" spans="15:15" ht="15.75" customHeight="1">
      <c r="O663" s="203"/>
    </row>
    <row r="664" spans="15:15" ht="15.75" customHeight="1">
      <c r="O664" s="203"/>
    </row>
    <row r="665" spans="15:15" ht="15.75" customHeight="1">
      <c r="O665" s="203"/>
    </row>
    <row r="666" spans="15:15" ht="15.75" customHeight="1">
      <c r="O666" s="203"/>
    </row>
    <row r="667" spans="15:15" ht="15.75" customHeight="1">
      <c r="O667" s="203"/>
    </row>
    <row r="668" spans="15:15" ht="15.75" customHeight="1">
      <c r="O668" s="203"/>
    </row>
    <row r="669" spans="15:15" ht="15.75" customHeight="1">
      <c r="O669" s="203"/>
    </row>
    <row r="670" spans="15:15" ht="15.75" customHeight="1">
      <c r="O670" s="203"/>
    </row>
    <row r="671" spans="15:15" ht="15.75" customHeight="1">
      <c r="O671" s="203"/>
    </row>
    <row r="672" spans="15:15" ht="15.75" customHeight="1">
      <c r="O672" s="203"/>
    </row>
    <row r="673" spans="15:15" ht="15.75" customHeight="1">
      <c r="O673" s="203"/>
    </row>
    <row r="674" spans="15:15" ht="15.75" customHeight="1">
      <c r="O674" s="203"/>
    </row>
    <row r="675" spans="15:15" ht="15.75" customHeight="1">
      <c r="O675" s="203"/>
    </row>
    <row r="676" spans="15:15" ht="15.75" customHeight="1">
      <c r="O676" s="203"/>
    </row>
    <row r="677" spans="15:15" ht="15.75" customHeight="1">
      <c r="O677" s="203"/>
    </row>
    <row r="678" spans="15:15" ht="15.75" customHeight="1">
      <c r="O678" s="203"/>
    </row>
    <row r="679" spans="15:15" ht="15.75" customHeight="1">
      <c r="O679" s="203"/>
    </row>
    <row r="680" spans="15:15" ht="15.75" customHeight="1">
      <c r="O680" s="203"/>
    </row>
    <row r="681" spans="15:15" ht="15.75" customHeight="1">
      <c r="O681" s="203"/>
    </row>
    <row r="682" spans="15:15" ht="15.75" customHeight="1">
      <c r="O682" s="203"/>
    </row>
    <row r="683" spans="15:15" ht="15.75" customHeight="1">
      <c r="O683" s="203"/>
    </row>
    <row r="684" spans="15:15" ht="15.75" customHeight="1">
      <c r="O684" s="203"/>
    </row>
    <row r="685" spans="15:15" ht="15.75" customHeight="1">
      <c r="O685" s="203"/>
    </row>
    <row r="686" spans="15:15" ht="15.75" customHeight="1">
      <c r="O686" s="203"/>
    </row>
    <row r="687" spans="15:15" ht="15.75" customHeight="1">
      <c r="O687" s="203"/>
    </row>
    <row r="688" spans="15:15" ht="15.75" customHeight="1">
      <c r="O688" s="203"/>
    </row>
    <row r="689" spans="15:15" ht="15.75" customHeight="1">
      <c r="O689" s="203"/>
    </row>
    <row r="690" spans="15:15" ht="15.75" customHeight="1">
      <c r="O690" s="203"/>
    </row>
    <row r="691" spans="15:15" ht="15.75" customHeight="1">
      <c r="O691" s="203"/>
    </row>
    <row r="692" spans="15:15" ht="15.75" customHeight="1">
      <c r="O692" s="203"/>
    </row>
    <row r="693" spans="15:15" ht="15.75" customHeight="1">
      <c r="O693" s="203"/>
    </row>
    <row r="694" spans="15:15" ht="15.75" customHeight="1">
      <c r="O694" s="203"/>
    </row>
    <row r="695" spans="15:15" ht="15.75" customHeight="1">
      <c r="O695" s="203"/>
    </row>
    <row r="696" spans="15:15" ht="15.75" customHeight="1">
      <c r="O696" s="203"/>
    </row>
    <row r="697" spans="15:15" ht="15.75" customHeight="1">
      <c r="O697" s="203"/>
    </row>
    <row r="698" spans="15:15" ht="15.75" customHeight="1">
      <c r="O698" s="203"/>
    </row>
    <row r="699" spans="15:15" ht="15.75" customHeight="1">
      <c r="O699" s="203"/>
    </row>
    <row r="700" spans="15:15" ht="15.75" customHeight="1">
      <c r="O700" s="203"/>
    </row>
    <row r="701" spans="15:15" ht="15.75" customHeight="1">
      <c r="O701" s="203"/>
    </row>
    <row r="702" spans="15:15" ht="15.75" customHeight="1">
      <c r="O702" s="203"/>
    </row>
    <row r="703" spans="15:15" ht="15.75" customHeight="1">
      <c r="O703" s="203"/>
    </row>
    <row r="704" spans="15:15" ht="15.75" customHeight="1">
      <c r="O704" s="203"/>
    </row>
    <row r="705" spans="15:15" ht="15.75" customHeight="1">
      <c r="O705" s="203"/>
    </row>
    <row r="706" spans="15:15" ht="15.75" customHeight="1">
      <c r="O706" s="203"/>
    </row>
    <row r="707" spans="15:15" ht="15.75" customHeight="1">
      <c r="O707" s="203"/>
    </row>
    <row r="708" spans="15:15" ht="15.75" customHeight="1">
      <c r="O708" s="203"/>
    </row>
    <row r="709" spans="15:15" ht="15.75" customHeight="1">
      <c r="O709" s="203"/>
    </row>
    <row r="710" spans="15:15" ht="15.75" customHeight="1">
      <c r="O710" s="203"/>
    </row>
    <row r="711" spans="15:15" ht="15.75" customHeight="1">
      <c r="O711" s="203"/>
    </row>
    <row r="712" spans="15:15" ht="15.75" customHeight="1">
      <c r="O712" s="203"/>
    </row>
    <row r="713" spans="15:15" ht="15.75" customHeight="1">
      <c r="O713" s="203"/>
    </row>
    <row r="714" spans="15:15" ht="15.75" customHeight="1">
      <c r="O714" s="203"/>
    </row>
    <row r="715" spans="15:15" ht="15.75" customHeight="1">
      <c r="O715" s="203"/>
    </row>
    <row r="716" spans="15:15" ht="15.75" customHeight="1">
      <c r="O716" s="203"/>
    </row>
    <row r="717" spans="15:15" ht="15.75" customHeight="1">
      <c r="O717" s="203"/>
    </row>
    <row r="718" spans="15:15" ht="15.75" customHeight="1">
      <c r="O718" s="203"/>
    </row>
    <row r="719" spans="15:15" ht="15.75" customHeight="1">
      <c r="O719" s="203"/>
    </row>
    <row r="720" spans="15:15" ht="15.75" customHeight="1">
      <c r="O720" s="203"/>
    </row>
    <row r="721" spans="15:15" ht="15.75" customHeight="1">
      <c r="O721" s="203"/>
    </row>
    <row r="722" spans="15:15" ht="15.75" customHeight="1">
      <c r="O722" s="203"/>
    </row>
    <row r="723" spans="15:15" ht="15.75" customHeight="1">
      <c r="O723" s="203"/>
    </row>
    <row r="724" spans="15:15" ht="15.75" customHeight="1">
      <c r="O724" s="203"/>
    </row>
    <row r="725" spans="15:15" ht="15.75" customHeight="1">
      <c r="O725" s="203"/>
    </row>
    <row r="726" spans="15:15" ht="15.75" customHeight="1">
      <c r="O726" s="203"/>
    </row>
    <row r="727" spans="15:15" ht="15.75" customHeight="1">
      <c r="O727" s="203"/>
    </row>
    <row r="728" spans="15:15" ht="15.75" customHeight="1">
      <c r="O728" s="203"/>
    </row>
    <row r="729" spans="15:15" ht="15.75" customHeight="1">
      <c r="O729" s="203"/>
    </row>
    <row r="730" spans="15:15" ht="15.75" customHeight="1">
      <c r="O730" s="203"/>
    </row>
    <row r="731" spans="15:15" ht="15.75" customHeight="1">
      <c r="O731" s="203"/>
    </row>
    <row r="732" spans="15:15" ht="15.75" customHeight="1">
      <c r="O732" s="203"/>
    </row>
    <row r="733" spans="15:15" ht="15.75" customHeight="1">
      <c r="O733" s="203"/>
    </row>
    <row r="734" spans="15:15" ht="15.75" customHeight="1">
      <c r="O734" s="203"/>
    </row>
    <row r="735" spans="15:15" ht="15.75" customHeight="1">
      <c r="O735" s="203"/>
    </row>
    <row r="736" spans="15:15" ht="15.75" customHeight="1">
      <c r="O736" s="203"/>
    </row>
    <row r="737" spans="15:15" ht="15.75" customHeight="1">
      <c r="O737" s="203"/>
    </row>
    <row r="738" spans="15:15" ht="15.75" customHeight="1">
      <c r="O738" s="203"/>
    </row>
    <row r="739" spans="15:15" ht="15.75" customHeight="1">
      <c r="O739" s="203"/>
    </row>
    <row r="740" spans="15:15" ht="15.75" customHeight="1">
      <c r="O740" s="203"/>
    </row>
    <row r="741" spans="15:15" ht="15.75" customHeight="1">
      <c r="O741" s="203"/>
    </row>
    <row r="742" spans="15:15" ht="15.75" customHeight="1">
      <c r="O742" s="203"/>
    </row>
    <row r="743" spans="15:15" ht="15.75" customHeight="1">
      <c r="O743" s="203"/>
    </row>
    <row r="744" spans="15:15" ht="15.75" customHeight="1">
      <c r="O744" s="203"/>
    </row>
    <row r="745" spans="15:15" ht="15.75" customHeight="1">
      <c r="O745" s="203"/>
    </row>
    <row r="746" spans="15:15" ht="15.75" customHeight="1">
      <c r="O746" s="203"/>
    </row>
    <row r="747" spans="15:15" ht="15.75" customHeight="1">
      <c r="O747" s="203"/>
    </row>
    <row r="748" spans="15:15" ht="15.75" customHeight="1">
      <c r="O748" s="203"/>
    </row>
    <row r="749" spans="15:15" ht="15.75" customHeight="1">
      <c r="O749" s="203"/>
    </row>
    <row r="750" spans="15:15" ht="15.75" customHeight="1">
      <c r="O750" s="203"/>
    </row>
    <row r="751" spans="15:15" ht="15.75" customHeight="1">
      <c r="O751" s="203"/>
    </row>
    <row r="752" spans="15:15" ht="15.75" customHeight="1">
      <c r="O752" s="203"/>
    </row>
    <row r="753" spans="15:15" ht="15.75" customHeight="1">
      <c r="O753" s="203"/>
    </row>
    <row r="754" spans="15:15" ht="15.75" customHeight="1">
      <c r="O754" s="203"/>
    </row>
    <row r="755" spans="15:15" ht="15.75" customHeight="1">
      <c r="O755" s="203"/>
    </row>
    <row r="756" spans="15:15" ht="15.75" customHeight="1">
      <c r="O756" s="203"/>
    </row>
    <row r="757" spans="15:15" ht="15.75" customHeight="1">
      <c r="O757" s="203"/>
    </row>
    <row r="758" spans="15:15" ht="15.75" customHeight="1">
      <c r="O758" s="203"/>
    </row>
    <row r="759" spans="15:15" ht="15.75" customHeight="1">
      <c r="O759" s="203"/>
    </row>
    <row r="760" spans="15:15" ht="15.75" customHeight="1">
      <c r="O760" s="203"/>
    </row>
    <row r="761" spans="15:15" ht="15.75" customHeight="1">
      <c r="O761" s="203"/>
    </row>
    <row r="762" spans="15:15" ht="15.75" customHeight="1">
      <c r="O762" s="203"/>
    </row>
    <row r="763" spans="15:15" ht="15.75" customHeight="1">
      <c r="O763" s="203"/>
    </row>
    <row r="764" spans="15:15" ht="15.75" customHeight="1">
      <c r="O764" s="203"/>
    </row>
    <row r="765" spans="15:15" ht="15.75" customHeight="1">
      <c r="O765" s="203"/>
    </row>
    <row r="766" spans="15:15" ht="15.75" customHeight="1">
      <c r="O766" s="203"/>
    </row>
    <row r="767" spans="15:15" ht="15.75" customHeight="1">
      <c r="O767" s="203"/>
    </row>
    <row r="768" spans="15:15" ht="15.75" customHeight="1">
      <c r="O768" s="203"/>
    </row>
    <row r="769" spans="15:15" ht="15.75" customHeight="1">
      <c r="O769" s="203"/>
    </row>
    <row r="770" spans="15:15" ht="15.75" customHeight="1">
      <c r="O770" s="203"/>
    </row>
    <row r="771" spans="15:15" ht="15.75" customHeight="1">
      <c r="O771" s="203"/>
    </row>
    <row r="772" spans="15:15" ht="15.75" customHeight="1">
      <c r="O772" s="203"/>
    </row>
    <row r="773" spans="15:15" ht="15.75" customHeight="1">
      <c r="O773" s="203"/>
    </row>
    <row r="774" spans="15:15" ht="15.75" customHeight="1">
      <c r="O774" s="203"/>
    </row>
    <row r="775" spans="15:15" ht="15.75" customHeight="1">
      <c r="O775" s="203"/>
    </row>
    <row r="776" spans="15:15" ht="15.75" customHeight="1">
      <c r="O776" s="203"/>
    </row>
    <row r="777" spans="15:15" ht="15.75" customHeight="1">
      <c r="O777" s="203"/>
    </row>
    <row r="778" spans="15:15" ht="15.75" customHeight="1">
      <c r="O778" s="203"/>
    </row>
    <row r="779" spans="15:15" ht="15.75" customHeight="1">
      <c r="O779" s="203"/>
    </row>
    <row r="780" spans="15:15" ht="15.75" customHeight="1">
      <c r="O780" s="203"/>
    </row>
    <row r="781" spans="15:15" ht="15.75" customHeight="1">
      <c r="O781" s="203"/>
    </row>
    <row r="782" spans="15:15" ht="15.75" customHeight="1">
      <c r="O782" s="203"/>
    </row>
    <row r="783" spans="15:15" ht="15.75" customHeight="1">
      <c r="O783" s="203"/>
    </row>
    <row r="784" spans="15:15" ht="15.75" customHeight="1">
      <c r="O784" s="203"/>
    </row>
    <row r="785" spans="15:15" ht="15.75" customHeight="1">
      <c r="O785" s="203"/>
    </row>
    <row r="786" spans="15:15" ht="15.75" customHeight="1">
      <c r="O786" s="203"/>
    </row>
    <row r="787" spans="15:15" ht="15.75" customHeight="1">
      <c r="O787" s="203"/>
    </row>
    <row r="788" spans="15:15" ht="15.75" customHeight="1">
      <c r="O788" s="203"/>
    </row>
    <row r="789" spans="15:15" ht="15.75" customHeight="1">
      <c r="O789" s="203"/>
    </row>
    <row r="790" spans="15:15" ht="15.75" customHeight="1">
      <c r="O790" s="203"/>
    </row>
    <row r="791" spans="15:15" ht="15.75" customHeight="1">
      <c r="O791" s="203"/>
    </row>
    <row r="792" spans="15:15" ht="15.75" customHeight="1">
      <c r="O792" s="203"/>
    </row>
    <row r="793" spans="15:15" ht="15.75" customHeight="1">
      <c r="O793" s="203"/>
    </row>
    <row r="794" spans="15:15" ht="15.75" customHeight="1">
      <c r="O794" s="203"/>
    </row>
    <row r="795" spans="15:15" ht="15.75" customHeight="1">
      <c r="O795" s="203"/>
    </row>
    <row r="796" spans="15:15" ht="15.75" customHeight="1">
      <c r="O796" s="203"/>
    </row>
    <row r="797" spans="15:15" ht="15.75" customHeight="1">
      <c r="O797" s="203"/>
    </row>
    <row r="798" spans="15:15" ht="15.75" customHeight="1">
      <c r="O798" s="203"/>
    </row>
    <row r="799" spans="15:15" ht="15.75" customHeight="1">
      <c r="O799" s="203"/>
    </row>
    <row r="800" spans="15:15" ht="15.75" customHeight="1">
      <c r="O800" s="203"/>
    </row>
    <row r="801" spans="15:15" ht="15.75" customHeight="1">
      <c r="O801" s="203"/>
    </row>
    <row r="802" spans="15:15" ht="15.75" customHeight="1">
      <c r="O802" s="203"/>
    </row>
    <row r="803" spans="15:15" ht="15.75" customHeight="1">
      <c r="O803" s="203"/>
    </row>
    <row r="804" spans="15:15" ht="15.75" customHeight="1">
      <c r="O804" s="203"/>
    </row>
    <row r="805" spans="15:15" ht="15.75" customHeight="1">
      <c r="O805" s="203"/>
    </row>
    <row r="806" spans="15:15" ht="15.75" customHeight="1">
      <c r="O806" s="203"/>
    </row>
    <row r="807" spans="15:15" ht="15.75" customHeight="1">
      <c r="O807" s="203"/>
    </row>
    <row r="808" spans="15:15" ht="15.75" customHeight="1">
      <c r="O808" s="203"/>
    </row>
    <row r="809" spans="15:15" ht="15.75" customHeight="1">
      <c r="O809" s="203"/>
    </row>
    <row r="810" spans="15:15" ht="15.75" customHeight="1">
      <c r="O810" s="203"/>
    </row>
    <row r="811" spans="15:15" ht="15.75" customHeight="1">
      <c r="O811" s="203"/>
    </row>
    <row r="812" spans="15:15" ht="15.75" customHeight="1">
      <c r="O812" s="203"/>
    </row>
    <row r="813" spans="15:15" ht="15.75" customHeight="1">
      <c r="O813" s="203"/>
    </row>
    <row r="814" spans="15:15" ht="15.75" customHeight="1">
      <c r="O814" s="203"/>
    </row>
    <row r="815" spans="15:15" ht="15.75" customHeight="1">
      <c r="O815" s="203"/>
    </row>
    <row r="816" spans="15:15" ht="15.75" customHeight="1">
      <c r="O816" s="203"/>
    </row>
    <row r="817" spans="15:15" ht="15.75" customHeight="1">
      <c r="O817" s="203"/>
    </row>
    <row r="818" spans="15:15" ht="15.75" customHeight="1">
      <c r="O818" s="203"/>
    </row>
    <row r="819" spans="15:15" ht="15.75" customHeight="1">
      <c r="O819" s="203"/>
    </row>
    <row r="820" spans="15:15" ht="15.75" customHeight="1">
      <c r="O820" s="203"/>
    </row>
    <row r="821" spans="15:15" ht="15.75" customHeight="1">
      <c r="O821" s="203"/>
    </row>
    <row r="822" spans="15:15" ht="15.75" customHeight="1">
      <c r="O822" s="203"/>
    </row>
    <row r="823" spans="15:15" ht="15.75" customHeight="1">
      <c r="O823" s="203"/>
    </row>
    <row r="824" spans="15:15" ht="15.75" customHeight="1">
      <c r="O824" s="203"/>
    </row>
    <row r="825" spans="15:15" ht="15.75" customHeight="1">
      <c r="O825" s="203"/>
    </row>
    <row r="826" spans="15:15" ht="15.75" customHeight="1">
      <c r="O826" s="203"/>
    </row>
    <row r="827" spans="15:15" ht="15.75" customHeight="1">
      <c r="O827" s="203"/>
    </row>
    <row r="828" spans="15:15" ht="15.75" customHeight="1">
      <c r="O828" s="203"/>
    </row>
    <row r="829" spans="15:15" ht="15.75" customHeight="1">
      <c r="O829" s="203"/>
    </row>
    <row r="830" spans="15:15" ht="15.75" customHeight="1">
      <c r="O830" s="203"/>
    </row>
    <row r="831" spans="15:15" ht="15.75" customHeight="1">
      <c r="O831" s="203"/>
    </row>
    <row r="832" spans="15:15" ht="15.75" customHeight="1">
      <c r="O832" s="203"/>
    </row>
    <row r="833" spans="15:15" ht="15.75" customHeight="1">
      <c r="O833" s="203"/>
    </row>
    <row r="834" spans="15:15" ht="15.75" customHeight="1">
      <c r="O834" s="203"/>
    </row>
    <row r="835" spans="15:15" ht="15.75" customHeight="1">
      <c r="O835" s="203"/>
    </row>
    <row r="836" spans="15:15" ht="15.75" customHeight="1">
      <c r="O836" s="203"/>
    </row>
    <row r="837" spans="15:15" ht="15.75" customHeight="1">
      <c r="O837" s="203"/>
    </row>
    <row r="838" spans="15:15" ht="15.75" customHeight="1">
      <c r="O838" s="203"/>
    </row>
    <row r="839" spans="15:15" ht="15.75" customHeight="1">
      <c r="O839" s="203"/>
    </row>
    <row r="840" spans="15:15" ht="15.75" customHeight="1">
      <c r="O840" s="203"/>
    </row>
    <row r="841" spans="15:15" ht="15.75" customHeight="1">
      <c r="O841" s="203"/>
    </row>
    <row r="842" spans="15:15" ht="15.75" customHeight="1">
      <c r="O842" s="203"/>
    </row>
    <row r="843" spans="15:15" ht="15.75" customHeight="1">
      <c r="O843" s="203"/>
    </row>
    <row r="844" spans="15:15" ht="15.75" customHeight="1">
      <c r="O844" s="203"/>
    </row>
    <row r="845" spans="15:15" ht="15.75" customHeight="1">
      <c r="O845" s="203"/>
    </row>
    <row r="846" spans="15:15" ht="15.75" customHeight="1">
      <c r="O846" s="203"/>
    </row>
    <row r="847" spans="15:15" ht="15.75" customHeight="1">
      <c r="O847" s="203"/>
    </row>
    <row r="848" spans="15:15" ht="15.75" customHeight="1">
      <c r="O848" s="203"/>
    </row>
    <row r="849" spans="15:15" ht="15.75" customHeight="1">
      <c r="O849" s="203"/>
    </row>
    <row r="850" spans="15:15" ht="15.75" customHeight="1">
      <c r="O850" s="203"/>
    </row>
    <row r="851" spans="15:15" ht="15.75" customHeight="1">
      <c r="O851" s="203"/>
    </row>
    <row r="852" spans="15:15" ht="15.75" customHeight="1">
      <c r="O852" s="203"/>
    </row>
    <row r="853" spans="15:15" ht="15.75" customHeight="1">
      <c r="O853" s="203"/>
    </row>
    <row r="854" spans="15:15" ht="15.75" customHeight="1">
      <c r="O854" s="203"/>
    </row>
    <row r="855" spans="15:15" ht="15.75" customHeight="1">
      <c r="O855" s="203"/>
    </row>
    <row r="856" spans="15:15" ht="15.75" customHeight="1">
      <c r="O856" s="203"/>
    </row>
    <row r="857" spans="15:15" ht="15.75" customHeight="1">
      <c r="O857" s="203"/>
    </row>
    <row r="858" spans="15:15" ht="15.75" customHeight="1">
      <c r="O858" s="203"/>
    </row>
    <row r="859" spans="15:15" ht="15.75" customHeight="1">
      <c r="O859" s="203"/>
    </row>
    <row r="860" spans="15:15" ht="15.75" customHeight="1">
      <c r="O860" s="203"/>
    </row>
    <row r="861" spans="15:15" ht="15.75" customHeight="1">
      <c r="O861" s="203"/>
    </row>
    <row r="862" spans="15:15" ht="15.75" customHeight="1">
      <c r="O862" s="203"/>
    </row>
    <row r="863" spans="15:15" ht="15.75" customHeight="1">
      <c r="O863" s="203"/>
    </row>
    <row r="864" spans="15:15" ht="15.75" customHeight="1">
      <c r="O864" s="203"/>
    </row>
    <row r="865" spans="15:15" ht="15.75" customHeight="1">
      <c r="O865" s="203"/>
    </row>
    <row r="866" spans="15:15" ht="15.75" customHeight="1">
      <c r="O866" s="203"/>
    </row>
    <row r="867" spans="15:15" ht="15.75" customHeight="1">
      <c r="O867" s="203"/>
    </row>
    <row r="868" spans="15:15" ht="15.75" customHeight="1">
      <c r="O868" s="203"/>
    </row>
    <row r="869" spans="15:15" ht="15.75" customHeight="1">
      <c r="O869" s="203"/>
    </row>
    <row r="870" spans="15:15" ht="15.75" customHeight="1">
      <c r="O870" s="203"/>
    </row>
    <row r="871" spans="15:15" ht="15.75" customHeight="1">
      <c r="O871" s="203"/>
    </row>
    <row r="872" spans="15:15" ht="15.75" customHeight="1">
      <c r="O872" s="203"/>
    </row>
    <row r="873" spans="15:15" ht="15.75" customHeight="1">
      <c r="O873" s="203"/>
    </row>
    <row r="874" spans="15:15" ht="15.75" customHeight="1">
      <c r="O874" s="203"/>
    </row>
    <row r="875" spans="15:15" ht="15.75" customHeight="1">
      <c r="O875" s="203"/>
    </row>
    <row r="876" spans="15:15" ht="15.75" customHeight="1">
      <c r="O876" s="203"/>
    </row>
    <row r="877" spans="15:15" ht="15.75" customHeight="1">
      <c r="O877" s="203"/>
    </row>
    <row r="878" spans="15:15" ht="15.75" customHeight="1">
      <c r="O878" s="203"/>
    </row>
    <row r="879" spans="15:15" ht="15.75" customHeight="1">
      <c r="O879" s="203"/>
    </row>
    <row r="880" spans="15:15" ht="15.75" customHeight="1">
      <c r="O880" s="203"/>
    </row>
    <row r="881" spans="15:15" ht="15.75" customHeight="1">
      <c r="O881" s="203"/>
    </row>
    <row r="882" spans="15:15" ht="15.75" customHeight="1">
      <c r="O882" s="203"/>
    </row>
    <row r="883" spans="15:15" ht="15.75" customHeight="1">
      <c r="O883" s="203"/>
    </row>
    <row r="884" spans="15:15" ht="15.75" customHeight="1">
      <c r="O884" s="203"/>
    </row>
    <row r="885" spans="15:15" ht="15.75" customHeight="1">
      <c r="O885" s="203"/>
    </row>
    <row r="886" spans="15:15" ht="15.75" customHeight="1">
      <c r="O886" s="203"/>
    </row>
    <row r="887" spans="15:15" ht="15.75" customHeight="1">
      <c r="O887" s="203"/>
    </row>
    <row r="888" spans="15:15" ht="15.75" customHeight="1">
      <c r="O888" s="203"/>
    </row>
    <row r="889" spans="15:15" ht="15.75" customHeight="1">
      <c r="O889" s="203"/>
    </row>
    <row r="890" spans="15:15" ht="15.75" customHeight="1">
      <c r="O890" s="203"/>
    </row>
    <row r="891" spans="15:15" ht="15.75" customHeight="1">
      <c r="O891" s="203"/>
    </row>
    <row r="892" spans="15:15" ht="15.75" customHeight="1">
      <c r="O892" s="203"/>
    </row>
    <row r="893" spans="15:15" ht="15.75" customHeight="1">
      <c r="O893" s="203"/>
    </row>
    <row r="894" spans="15:15" ht="15.75" customHeight="1">
      <c r="O894" s="203"/>
    </row>
    <row r="895" spans="15:15" ht="15.75" customHeight="1">
      <c r="O895" s="203"/>
    </row>
    <row r="896" spans="15:15" ht="15.75" customHeight="1">
      <c r="O896" s="203"/>
    </row>
    <row r="897" spans="15:15" ht="15.75" customHeight="1">
      <c r="O897" s="203"/>
    </row>
    <row r="898" spans="15:15" ht="15.75" customHeight="1">
      <c r="O898" s="203"/>
    </row>
    <row r="899" spans="15:15" ht="15.75" customHeight="1">
      <c r="O899" s="203"/>
    </row>
    <row r="900" spans="15:15" ht="15.75" customHeight="1">
      <c r="O900" s="203"/>
    </row>
    <row r="901" spans="15:15" ht="15.75" customHeight="1">
      <c r="O901" s="203"/>
    </row>
    <row r="902" spans="15:15" ht="15.75" customHeight="1">
      <c r="O902" s="203"/>
    </row>
    <row r="903" spans="15:15" ht="15.75" customHeight="1">
      <c r="O903" s="203"/>
    </row>
    <row r="904" spans="15:15" ht="15.75" customHeight="1">
      <c r="O904" s="203"/>
    </row>
    <row r="905" spans="15:15" ht="15.75" customHeight="1">
      <c r="O905" s="203"/>
    </row>
    <row r="906" spans="15:15" ht="15.75" customHeight="1">
      <c r="O906" s="203"/>
    </row>
    <row r="907" spans="15:15" ht="15.75" customHeight="1">
      <c r="O907" s="203"/>
    </row>
    <row r="908" spans="15:15" ht="15.75" customHeight="1">
      <c r="O908" s="203"/>
    </row>
    <row r="909" spans="15:15" ht="15.75" customHeight="1">
      <c r="O909" s="203"/>
    </row>
    <row r="910" spans="15:15" ht="15.75" customHeight="1">
      <c r="O910" s="203"/>
    </row>
    <row r="911" spans="15:15" ht="15.75" customHeight="1">
      <c r="O911" s="203"/>
    </row>
    <row r="912" spans="15:15" ht="15.75" customHeight="1">
      <c r="O912" s="203"/>
    </row>
    <row r="913" spans="15:15" ht="15.75" customHeight="1">
      <c r="O913" s="203"/>
    </row>
    <row r="914" spans="15:15" ht="15.75" customHeight="1">
      <c r="O914" s="203"/>
    </row>
    <row r="915" spans="15:15" ht="15.75" customHeight="1">
      <c r="O915" s="203"/>
    </row>
    <row r="916" spans="15:15" ht="15.75" customHeight="1">
      <c r="O916" s="203"/>
    </row>
    <row r="917" spans="15:15" ht="15.75" customHeight="1">
      <c r="O917" s="203"/>
    </row>
    <row r="918" spans="15:15" ht="15.75" customHeight="1">
      <c r="O918" s="203"/>
    </row>
    <row r="919" spans="15:15" ht="15.75" customHeight="1">
      <c r="O919" s="203"/>
    </row>
    <row r="920" spans="15:15" ht="15.75" customHeight="1">
      <c r="O920" s="203"/>
    </row>
    <row r="921" spans="15:15" ht="15.75" customHeight="1">
      <c r="O921" s="203"/>
    </row>
    <row r="922" spans="15:15" ht="15.75" customHeight="1">
      <c r="O922" s="203"/>
    </row>
    <row r="923" spans="15:15" ht="15.75" customHeight="1">
      <c r="O923" s="203"/>
    </row>
    <row r="924" spans="15:15" ht="15.75" customHeight="1">
      <c r="O924" s="203"/>
    </row>
    <row r="925" spans="15:15" ht="15.75" customHeight="1">
      <c r="O925" s="203"/>
    </row>
    <row r="926" spans="15:15" ht="15.75" customHeight="1">
      <c r="O926" s="203"/>
    </row>
    <row r="927" spans="15:15" ht="15.75" customHeight="1">
      <c r="O927" s="203"/>
    </row>
    <row r="928" spans="15:15" ht="15.75" customHeight="1">
      <c r="O928" s="203"/>
    </row>
    <row r="929" spans="15:15" ht="15.75" customHeight="1">
      <c r="O929" s="203"/>
    </row>
    <row r="930" spans="15:15" ht="15.75" customHeight="1">
      <c r="O930" s="203"/>
    </row>
    <row r="931" spans="15:15" ht="15.75" customHeight="1">
      <c r="O931" s="203"/>
    </row>
    <row r="932" spans="15:15" ht="15.75" customHeight="1">
      <c r="O932" s="203"/>
    </row>
    <row r="933" spans="15:15" ht="15.75" customHeight="1">
      <c r="O933" s="203"/>
    </row>
    <row r="934" spans="15:15" ht="15.75" customHeight="1">
      <c r="O934" s="203"/>
    </row>
    <row r="935" spans="15:15" ht="15.75" customHeight="1">
      <c r="O935" s="203"/>
    </row>
    <row r="936" spans="15:15" ht="15.75" customHeight="1">
      <c r="O936" s="203"/>
    </row>
    <row r="937" spans="15:15" ht="15.75" customHeight="1">
      <c r="O937" s="203"/>
    </row>
    <row r="938" spans="15:15" ht="15.75" customHeight="1">
      <c r="O938" s="203"/>
    </row>
    <row r="939" spans="15:15" ht="15.75" customHeight="1">
      <c r="O939" s="203"/>
    </row>
    <row r="940" spans="15:15" ht="15.75" customHeight="1">
      <c r="O940" s="203"/>
    </row>
    <row r="941" spans="15:15" ht="15.75" customHeight="1">
      <c r="O941" s="203"/>
    </row>
    <row r="942" spans="15:15" ht="15.75" customHeight="1">
      <c r="O942" s="203"/>
    </row>
    <row r="943" spans="15:15" ht="15.75" customHeight="1">
      <c r="O943" s="203"/>
    </row>
    <row r="944" spans="15:15" ht="15.75" customHeight="1">
      <c r="O944" s="203"/>
    </row>
    <row r="945" spans="15:15" ht="15.75" customHeight="1">
      <c r="O945" s="203"/>
    </row>
    <row r="946" spans="15:15" ht="15.75" customHeight="1">
      <c r="O946" s="203"/>
    </row>
    <row r="947" spans="15:15" ht="15.75" customHeight="1">
      <c r="O947" s="203"/>
    </row>
    <row r="948" spans="15:15" ht="15.75" customHeight="1">
      <c r="O948" s="203"/>
    </row>
    <row r="949" spans="15:15" ht="15.75" customHeight="1">
      <c r="O949" s="203"/>
    </row>
    <row r="950" spans="15:15" ht="15.75" customHeight="1">
      <c r="O950" s="203"/>
    </row>
    <row r="951" spans="15:15" ht="15.75" customHeight="1">
      <c r="O951" s="203"/>
    </row>
    <row r="952" spans="15:15" ht="15.75" customHeight="1">
      <c r="O952" s="203"/>
    </row>
    <row r="953" spans="15:15" ht="15.75" customHeight="1">
      <c r="O953" s="203"/>
    </row>
    <row r="954" spans="15:15" ht="15.75" customHeight="1">
      <c r="O954" s="203"/>
    </row>
    <row r="955" spans="15:15" ht="15.75" customHeight="1">
      <c r="O955" s="203"/>
    </row>
    <row r="956" spans="15:15" ht="15.75" customHeight="1">
      <c r="O956" s="203"/>
    </row>
    <row r="957" spans="15:15" ht="15.75" customHeight="1">
      <c r="O957" s="203"/>
    </row>
    <row r="958" spans="15:15" ht="15.75" customHeight="1">
      <c r="O958" s="203"/>
    </row>
    <row r="959" spans="15:15" ht="15.75" customHeight="1">
      <c r="O959" s="203"/>
    </row>
    <row r="960" spans="15:15" ht="15.75" customHeight="1">
      <c r="O960" s="203"/>
    </row>
    <row r="961" spans="15:15" ht="15.75" customHeight="1">
      <c r="O961" s="203"/>
    </row>
    <row r="962" spans="15:15" ht="15.75" customHeight="1">
      <c r="O962" s="203"/>
    </row>
    <row r="963" spans="15:15" ht="15.75" customHeight="1">
      <c r="O963" s="203"/>
    </row>
    <row r="964" spans="15:15" ht="15.75" customHeight="1">
      <c r="O964" s="203"/>
    </row>
    <row r="965" spans="15:15" ht="15.75" customHeight="1">
      <c r="O965" s="203"/>
    </row>
    <row r="966" spans="15:15" ht="15.75" customHeight="1">
      <c r="O966" s="203"/>
    </row>
    <row r="967" spans="15:15" ht="15.75" customHeight="1">
      <c r="O967" s="203"/>
    </row>
    <row r="968" spans="15:15" ht="15.75" customHeight="1">
      <c r="O968" s="203"/>
    </row>
    <row r="969" spans="15:15" ht="15.75" customHeight="1">
      <c r="O969" s="203"/>
    </row>
    <row r="970" spans="15:15" ht="15.75" customHeight="1">
      <c r="O970" s="203"/>
    </row>
    <row r="971" spans="15:15" ht="15.75" customHeight="1">
      <c r="O971" s="203"/>
    </row>
    <row r="972" spans="15:15" ht="15.75" customHeight="1">
      <c r="O972" s="203"/>
    </row>
    <row r="973" spans="15:15" ht="15.75" customHeight="1">
      <c r="O973" s="203"/>
    </row>
    <row r="974" spans="15:15" ht="15.75" customHeight="1">
      <c r="O974" s="203"/>
    </row>
    <row r="975" spans="15:15" ht="15.75" customHeight="1">
      <c r="O975" s="203"/>
    </row>
    <row r="976" spans="15:15" ht="15.75" customHeight="1">
      <c r="O976" s="203"/>
    </row>
    <row r="977" spans="15:15" ht="15.75" customHeight="1">
      <c r="O977" s="203"/>
    </row>
    <row r="978" spans="15:15" ht="15.75" customHeight="1">
      <c r="O978" s="203"/>
    </row>
    <row r="979" spans="15:15" ht="15.75" customHeight="1">
      <c r="O979" s="203"/>
    </row>
    <row r="980" spans="15:15" ht="15.75" customHeight="1">
      <c r="O980" s="203"/>
    </row>
    <row r="981" spans="15:15" ht="15.75" customHeight="1">
      <c r="O981" s="203"/>
    </row>
    <row r="982" spans="15:15" ht="15.75" customHeight="1">
      <c r="O982" s="203"/>
    </row>
    <row r="983" spans="15:15" ht="15.75" customHeight="1">
      <c r="O983" s="203"/>
    </row>
    <row r="984" spans="15:15" ht="15.75" customHeight="1">
      <c r="O984" s="203"/>
    </row>
    <row r="985" spans="15:15" ht="15.75" customHeight="1">
      <c r="O985" s="203"/>
    </row>
    <row r="986" spans="15:15" ht="15.75" customHeight="1">
      <c r="O986" s="203"/>
    </row>
    <row r="987" spans="15:15" ht="15.75" customHeight="1">
      <c r="O987" s="203"/>
    </row>
    <row r="988" spans="15:15" ht="15.75" customHeight="1">
      <c r="O988" s="203"/>
    </row>
    <row r="989" spans="15:15" ht="15.75" customHeight="1">
      <c r="O989" s="203"/>
    </row>
    <row r="990" spans="15:15" ht="15.75" customHeight="1">
      <c r="O990" s="203"/>
    </row>
    <row r="991" spans="15:15" ht="15.75" customHeight="1">
      <c r="O991" s="203"/>
    </row>
    <row r="992" spans="15:15" ht="15.75" customHeight="1">
      <c r="O992" s="203"/>
    </row>
    <row r="993" spans="15:15" ht="15.75" customHeight="1">
      <c r="O993" s="203"/>
    </row>
    <row r="994" spans="15:15" ht="15.75" customHeight="1">
      <c r="O994" s="203"/>
    </row>
    <row r="995" spans="15:15" ht="15.75" customHeight="1">
      <c r="O995" s="203"/>
    </row>
    <row r="996" spans="15:15" ht="15.75" customHeight="1">
      <c r="O996" s="203"/>
    </row>
    <row r="997" spans="15:15" ht="15.75" customHeight="1">
      <c r="O997" s="203"/>
    </row>
    <row r="998" spans="15:15" ht="15.75" customHeight="1">
      <c r="O998" s="203"/>
    </row>
    <row r="999" spans="15:15" ht="15.75" customHeight="1">
      <c r="O999" s="203"/>
    </row>
    <row r="1000" spans="15:15" ht="15.75" customHeight="1">
      <c r="O1000" s="203"/>
    </row>
    <row r="1001" spans="15:15" ht="15.75" customHeight="1">
      <c r="O1001" s="203"/>
    </row>
    <row r="1002" spans="15:15" ht="15.75" customHeight="1">
      <c r="O1002" s="203"/>
    </row>
    <row r="1003" spans="15:15" ht="15.75" customHeight="1">
      <c r="O1003" s="203"/>
    </row>
  </sheetData>
  <mergeCells count="29">
    <mergeCell ref="C155:D155"/>
    <mergeCell ref="C163:D163"/>
    <mergeCell ref="A166:B166"/>
    <mergeCell ref="A168:B173"/>
    <mergeCell ref="C65:D65"/>
    <mergeCell ref="C73:D73"/>
    <mergeCell ref="C81:D81"/>
    <mergeCell ref="C89:D89"/>
    <mergeCell ref="C97:D97"/>
    <mergeCell ref="C107:D107"/>
    <mergeCell ref="C115:D115"/>
    <mergeCell ref="C57:D57"/>
    <mergeCell ref="C123:D123"/>
    <mergeCell ref="C131:D131"/>
    <mergeCell ref="C139:D139"/>
    <mergeCell ref="C147:D147"/>
    <mergeCell ref="C17:D17"/>
    <mergeCell ref="C25:D25"/>
    <mergeCell ref="C33:D33"/>
    <mergeCell ref="C41:D41"/>
    <mergeCell ref="C49:D49"/>
    <mergeCell ref="A1:AL1"/>
    <mergeCell ref="A2:AL2"/>
    <mergeCell ref="A4:A5"/>
    <mergeCell ref="B4:B5"/>
    <mergeCell ref="E4:F4"/>
    <mergeCell ref="H4:AK4"/>
    <mergeCell ref="AL4:AL5"/>
    <mergeCell ref="C4:D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003"/>
  <sheetViews>
    <sheetView workbookViewId="0"/>
  </sheetViews>
  <sheetFormatPr defaultColWidth="14.42578125" defaultRowHeight="15" customHeight="1"/>
  <cols>
    <col min="1" max="1" width="4.5703125" customWidth="1"/>
    <col min="2" max="2" width="20.7109375" customWidth="1"/>
    <col min="3" max="3" width="5.140625" customWidth="1"/>
    <col min="4" max="4" width="20.85546875" customWidth="1"/>
    <col min="5" max="5" width="11.42578125" customWidth="1"/>
    <col min="6" max="6" width="10.7109375" customWidth="1"/>
    <col min="7" max="9" width="9.42578125" customWidth="1"/>
    <col min="10" max="11" width="12.7109375" customWidth="1"/>
    <col min="12" max="13" width="13.140625" customWidth="1"/>
    <col min="14" max="14" width="3.85546875" customWidth="1"/>
    <col min="15" max="15" width="10" customWidth="1"/>
    <col min="16" max="16" width="12.140625" customWidth="1"/>
    <col min="17" max="19" width="3.7109375" customWidth="1"/>
    <col min="20" max="20" width="5.85546875" customWidth="1"/>
    <col min="21" max="24" width="3.7109375" customWidth="1"/>
    <col min="25" max="33" width="9.140625" customWidth="1"/>
  </cols>
  <sheetData>
    <row r="1" spans="1:33" ht="15.75">
      <c r="A1" s="300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113"/>
      <c r="O1" s="204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</row>
    <row r="2" spans="1:33" ht="15.75">
      <c r="A2" s="300" t="s">
        <v>97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113"/>
      <c r="O2" s="204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</row>
    <row r="3" spans="1:33" ht="16.5" customHeight="1">
      <c r="A3" s="300" t="s">
        <v>98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113"/>
      <c r="O3" s="204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</row>
    <row r="4" spans="1:33" ht="2.25" customHeight="1">
      <c r="A4" s="1"/>
      <c r="B4" s="1"/>
      <c r="C4" s="1"/>
      <c r="D4" s="1"/>
      <c r="E4" s="205"/>
      <c r="F4" s="205"/>
      <c r="G4" s="1"/>
      <c r="H4" s="1"/>
      <c r="I4" s="1"/>
      <c r="J4" s="1"/>
      <c r="K4" s="1"/>
      <c r="L4" s="1"/>
      <c r="M4" s="1"/>
      <c r="N4" s="113"/>
      <c r="O4" s="204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</row>
    <row r="5" spans="1:33" ht="7.5" customHeight="1">
      <c r="A5" s="1"/>
      <c r="B5" s="1"/>
      <c r="C5" s="1"/>
      <c r="D5" s="1"/>
      <c r="E5" s="205"/>
      <c r="F5" s="205"/>
      <c r="G5" s="1"/>
      <c r="H5" s="1"/>
      <c r="I5" s="1"/>
      <c r="J5" s="1"/>
      <c r="K5" s="1"/>
      <c r="L5" s="1"/>
      <c r="M5" s="113"/>
      <c r="N5" s="113"/>
      <c r="O5" s="204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</row>
    <row r="6" spans="1:33" ht="15" customHeight="1">
      <c r="A6" s="301" t="s">
        <v>3</v>
      </c>
      <c r="B6" s="303" t="s">
        <v>4</v>
      </c>
      <c r="C6" s="303" t="s">
        <v>5</v>
      </c>
      <c r="D6" s="305"/>
      <c r="E6" s="311" t="s">
        <v>6</v>
      </c>
      <c r="F6" s="289"/>
      <c r="G6" s="307" t="s">
        <v>99</v>
      </c>
      <c r="H6" s="288"/>
      <c r="I6" s="288"/>
      <c r="J6" s="288"/>
      <c r="K6" s="289"/>
      <c r="L6" s="303" t="s">
        <v>100</v>
      </c>
      <c r="M6" s="312" t="s">
        <v>9</v>
      </c>
      <c r="N6" s="116"/>
      <c r="O6" s="164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</row>
    <row r="7" spans="1:33" ht="29.25" customHeight="1">
      <c r="A7" s="302"/>
      <c r="B7" s="304"/>
      <c r="C7" s="304"/>
      <c r="D7" s="306"/>
      <c r="E7" s="206" t="s">
        <v>10</v>
      </c>
      <c r="F7" s="207" t="s">
        <v>11</v>
      </c>
      <c r="G7" s="208" t="s">
        <v>101</v>
      </c>
      <c r="H7" s="209" t="s">
        <v>102</v>
      </c>
      <c r="I7" s="208" t="s">
        <v>103</v>
      </c>
      <c r="J7" s="208" t="s">
        <v>104</v>
      </c>
      <c r="K7" s="210" t="s">
        <v>105</v>
      </c>
      <c r="L7" s="304"/>
      <c r="M7" s="313"/>
      <c r="N7" s="116"/>
      <c r="O7" s="164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</row>
    <row r="8" spans="1:33">
      <c r="A8" s="211">
        <v>1</v>
      </c>
      <c r="B8" s="212" t="s">
        <v>13</v>
      </c>
      <c r="C8" s="15">
        <v>1</v>
      </c>
      <c r="D8" s="16" t="s">
        <v>14</v>
      </c>
      <c r="E8" s="17">
        <f>F8*3</f>
        <v>4080</v>
      </c>
      <c r="F8" s="18">
        <v>1360</v>
      </c>
      <c r="G8" s="213">
        <f>JUNI!AL6</f>
        <v>13</v>
      </c>
      <c r="H8" s="213">
        <f>JULI!AL6</f>
        <v>0</v>
      </c>
      <c r="I8" s="214">
        <f>AGUSTUS!AL6</f>
        <v>15</v>
      </c>
      <c r="J8" s="214">
        <f>SEPTEMBER!AL6</f>
        <v>32</v>
      </c>
      <c r="K8" s="214">
        <f>OKTOBER!AL6</f>
        <v>0</v>
      </c>
      <c r="L8" s="215">
        <f t="shared" ref="L8:L18" si="0">SUM(G8:K8)</f>
        <v>60</v>
      </c>
      <c r="M8" s="216"/>
      <c r="N8" s="116"/>
      <c r="O8" s="164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</row>
    <row r="9" spans="1:33">
      <c r="A9" s="217"/>
      <c r="B9" s="218"/>
      <c r="C9" s="15">
        <v>2</v>
      </c>
      <c r="D9" s="16" t="s">
        <v>13</v>
      </c>
      <c r="E9" s="17">
        <v>234</v>
      </c>
      <c r="F9" s="18">
        <v>78</v>
      </c>
      <c r="G9" s="18">
        <f>JUNI!AL7</f>
        <v>2</v>
      </c>
      <c r="H9" s="18">
        <f>JULI!AL7</f>
        <v>1</v>
      </c>
      <c r="I9" s="18">
        <f>AGUSTUS!AL7</f>
        <v>6</v>
      </c>
      <c r="J9" s="18">
        <f>SEPTEMBER!AL7</f>
        <v>9</v>
      </c>
      <c r="K9" s="18">
        <f>OKTOBER!AL7</f>
        <v>0</v>
      </c>
      <c r="L9" s="219">
        <f t="shared" si="0"/>
        <v>18</v>
      </c>
      <c r="M9" s="22"/>
      <c r="N9" s="116"/>
      <c r="O9" s="164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</row>
    <row r="10" spans="1:33">
      <c r="A10" s="217"/>
      <c r="B10" s="218"/>
      <c r="C10" s="15">
        <v>3</v>
      </c>
      <c r="D10" s="16" t="s">
        <v>15</v>
      </c>
      <c r="E10" s="25">
        <f>752+280</f>
        <v>1032</v>
      </c>
      <c r="F10" s="18">
        <f>188+70</f>
        <v>258</v>
      </c>
      <c r="G10" s="41">
        <f>JUNI!AL8</f>
        <v>1</v>
      </c>
      <c r="H10" s="43">
        <f>JULI!AL8</f>
        <v>0</v>
      </c>
      <c r="I10" s="18">
        <f>AGUSTUS!AL8</f>
        <v>5</v>
      </c>
      <c r="J10" s="18">
        <f>SEPTEMBER!AL8</f>
        <v>27</v>
      </c>
      <c r="K10" s="18">
        <f>OKTOBER!AL8</f>
        <v>0</v>
      </c>
      <c r="L10" s="219">
        <f t="shared" si="0"/>
        <v>33</v>
      </c>
      <c r="M10" s="22"/>
      <c r="N10" s="116"/>
      <c r="O10" s="164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</row>
    <row r="11" spans="1:33">
      <c r="A11" s="217"/>
      <c r="B11" s="218"/>
      <c r="C11" s="15">
        <v>4</v>
      </c>
      <c r="D11" s="16" t="s">
        <v>28</v>
      </c>
      <c r="E11" s="25">
        <f t="shared" ref="E11:E13" si="1">3*F11</f>
        <v>1500</v>
      </c>
      <c r="F11" s="18">
        <v>500</v>
      </c>
      <c r="G11" s="18"/>
      <c r="H11" s="18"/>
      <c r="I11" s="18">
        <f>AGUSTUS!AL9</f>
        <v>16</v>
      </c>
      <c r="J11" s="18">
        <f>SEPTEMBER!AL9</f>
        <v>1</v>
      </c>
      <c r="K11" s="18">
        <f>OKTOBER!AL9</f>
        <v>0</v>
      </c>
      <c r="L11" s="219">
        <f t="shared" si="0"/>
        <v>17</v>
      </c>
      <c r="M11" s="22"/>
      <c r="N11" s="116"/>
      <c r="O11" s="164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</row>
    <row r="12" spans="1:33">
      <c r="A12" s="217"/>
      <c r="B12" s="218"/>
      <c r="C12" s="15">
        <v>5</v>
      </c>
      <c r="D12" s="16" t="s">
        <v>29</v>
      </c>
      <c r="E12" s="25">
        <f t="shared" si="1"/>
        <v>2901</v>
      </c>
      <c r="F12" s="18">
        <v>967</v>
      </c>
      <c r="G12" s="18"/>
      <c r="H12" s="18"/>
      <c r="I12" s="18">
        <f>AGUSTUS!AL10</f>
        <v>14</v>
      </c>
      <c r="J12" s="18">
        <f>SEPTEMBER!AL10</f>
        <v>4</v>
      </c>
      <c r="K12" s="18">
        <f>OKTOBER!AL10</f>
        <v>0</v>
      </c>
      <c r="L12" s="219">
        <f t="shared" si="0"/>
        <v>18</v>
      </c>
      <c r="M12" s="22"/>
      <c r="N12" s="116"/>
      <c r="O12" s="164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</row>
    <row r="13" spans="1:33">
      <c r="A13" s="217"/>
      <c r="B13" s="218"/>
      <c r="C13" s="15">
        <v>6</v>
      </c>
      <c r="D13" s="16" t="s">
        <v>30</v>
      </c>
      <c r="E13" s="25">
        <f t="shared" si="1"/>
        <v>1536</v>
      </c>
      <c r="F13" s="18">
        <v>512</v>
      </c>
      <c r="G13" s="18"/>
      <c r="H13" s="18"/>
      <c r="I13" s="18">
        <f>AGUSTUS!AL11</f>
        <v>6</v>
      </c>
      <c r="J13" s="18">
        <f>SEPTEMBER!AL11</f>
        <v>0</v>
      </c>
      <c r="K13" s="18">
        <f>OKTOBER!AL11</f>
        <v>0</v>
      </c>
      <c r="L13" s="219">
        <f t="shared" si="0"/>
        <v>6</v>
      </c>
      <c r="M13" s="22"/>
      <c r="N13" s="116"/>
      <c r="O13" s="164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</row>
    <row r="14" spans="1:33">
      <c r="A14" s="220"/>
      <c r="B14" s="221"/>
      <c r="C14" s="26">
        <v>7</v>
      </c>
      <c r="D14" s="24" t="s">
        <v>31</v>
      </c>
      <c r="E14" s="25">
        <v>1100</v>
      </c>
      <c r="F14" s="18">
        <v>500</v>
      </c>
      <c r="G14" s="41"/>
      <c r="H14" s="41"/>
      <c r="I14" s="18">
        <f>AGUSTUS!AL12</f>
        <v>3</v>
      </c>
      <c r="J14" s="18">
        <f>SEPTEMBER!AL12</f>
        <v>7</v>
      </c>
      <c r="K14" s="18">
        <f>OKTOBER!AL12</f>
        <v>0</v>
      </c>
      <c r="L14" s="219">
        <f t="shared" si="0"/>
        <v>10</v>
      </c>
      <c r="M14" s="27"/>
      <c r="N14" s="116"/>
      <c r="O14" s="164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</row>
    <row r="15" spans="1:33">
      <c r="A15" s="220"/>
      <c r="B15" s="221"/>
      <c r="C15" s="26">
        <v>8</v>
      </c>
      <c r="D15" s="24" t="s">
        <v>36</v>
      </c>
      <c r="E15" s="25">
        <v>1065</v>
      </c>
      <c r="F15" s="18">
        <v>450</v>
      </c>
      <c r="G15" s="41"/>
      <c r="H15" s="41"/>
      <c r="I15" s="18">
        <f>AGUSTUS!AL13</f>
        <v>0</v>
      </c>
      <c r="J15" s="18">
        <f>SEPTEMBER!AL13</f>
        <v>23</v>
      </c>
      <c r="K15" s="18">
        <f>OKTOBER!AL13</f>
        <v>0</v>
      </c>
      <c r="L15" s="219">
        <f t="shared" si="0"/>
        <v>23</v>
      </c>
      <c r="M15" s="27"/>
      <c r="N15" s="116"/>
      <c r="O15" s="164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</row>
    <row r="16" spans="1:33">
      <c r="A16" s="220"/>
      <c r="B16" s="221"/>
      <c r="C16" s="26">
        <v>9</v>
      </c>
      <c r="D16" s="24" t="s">
        <v>63</v>
      </c>
      <c r="E16" s="25">
        <v>632</v>
      </c>
      <c r="F16" s="18">
        <v>140</v>
      </c>
      <c r="G16" s="41"/>
      <c r="H16" s="41"/>
      <c r="I16" s="18">
        <f>AGUSTUS!AL14</f>
        <v>0</v>
      </c>
      <c r="J16" s="18">
        <f>SEPTEMBER!AL14</f>
        <v>5</v>
      </c>
      <c r="K16" s="18">
        <f>OKTOBER!AL14</f>
        <v>0</v>
      </c>
      <c r="L16" s="219">
        <f t="shared" si="0"/>
        <v>5</v>
      </c>
      <c r="M16" s="27"/>
      <c r="N16" s="116"/>
      <c r="O16" s="164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</row>
    <row r="17" spans="1:33">
      <c r="A17" s="220"/>
      <c r="B17" s="221"/>
      <c r="C17" s="26">
        <v>10</v>
      </c>
      <c r="D17" s="166" t="s">
        <v>64</v>
      </c>
      <c r="E17" s="167">
        <v>542</v>
      </c>
      <c r="F17" s="168">
        <v>240</v>
      </c>
      <c r="G17" s="41"/>
      <c r="H17" s="41"/>
      <c r="I17" s="18">
        <f>AGUSTUS!AL15</f>
        <v>0</v>
      </c>
      <c r="J17" s="18">
        <f>SEPTEMBER!AL15</f>
        <v>4</v>
      </c>
      <c r="K17" s="18">
        <f>OKTOBER!AL15</f>
        <v>0</v>
      </c>
      <c r="L17" s="219">
        <f t="shared" si="0"/>
        <v>4</v>
      </c>
      <c r="M17" s="27"/>
      <c r="N17" s="116"/>
      <c r="O17" s="164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</row>
    <row r="18" spans="1:33">
      <c r="A18" s="222"/>
      <c r="B18" s="223"/>
      <c r="C18" s="169">
        <v>11</v>
      </c>
      <c r="D18" s="166" t="s">
        <v>65</v>
      </c>
      <c r="E18" s="167"/>
      <c r="F18" s="168"/>
      <c r="G18" s="41"/>
      <c r="H18" s="224"/>
      <c r="I18" s="18">
        <f>AGUSTUS!AL15</f>
        <v>0</v>
      </c>
      <c r="J18" s="18">
        <f>SEPTEMBER!AL16</f>
        <v>2</v>
      </c>
      <c r="K18" s="18">
        <f>OKTOBER!AL16</f>
        <v>0</v>
      </c>
      <c r="L18" s="219">
        <f t="shared" si="0"/>
        <v>2</v>
      </c>
      <c r="M18" s="27"/>
      <c r="N18" s="116"/>
      <c r="O18" s="164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</row>
    <row r="19" spans="1:33" ht="18.75" customHeight="1">
      <c r="A19" s="225"/>
      <c r="B19" s="226"/>
      <c r="C19" s="291" t="s">
        <v>16</v>
      </c>
      <c r="D19" s="292"/>
      <c r="E19" s="30">
        <f t="shared" ref="E19:F19" si="2">SUM(E8:E18)</f>
        <v>14622</v>
      </c>
      <c r="F19" s="30">
        <f t="shared" si="2"/>
        <v>5005</v>
      </c>
      <c r="G19" s="227"/>
      <c r="H19" s="228"/>
      <c r="I19" s="227"/>
      <c r="J19" s="227"/>
      <c r="K19" s="227"/>
      <c r="L19" s="229">
        <f>SUM(L8:L18)</f>
        <v>196</v>
      </c>
      <c r="M19" s="230"/>
      <c r="N19" s="119"/>
      <c r="O19" s="231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</row>
    <row r="20" spans="1:33" ht="16.5" customHeight="1">
      <c r="A20" s="211">
        <v>2</v>
      </c>
      <c r="B20" s="232" t="s">
        <v>17</v>
      </c>
      <c r="C20" s="36">
        <v>1</v>
      </c>
      <c r="D20" s="37" t="s">
        <v>18</v>
      </c>
      <c r="E20" s="38">
        <f>901+778+506+500</f>
        <v>2685</v>
      </c>
      <c r="F20" s="38">
        <f>306+264+183+142</f>
        <v>895</v>
      </c>
      <c r="G20" s="214">
        <f>JUNI!AL11</f>
        <v>4</v>
      </c>
      <c r="H20" s="213">
        <f>JULI!AL11</f>
        <v>0</v>
      </c>
      <c r="I20" s="43">
        <f>AGUSTUS!AL17</f>
        <v>5</v>
      </c>
      <c r="J20" s="43">
        <f>SEPTEMBER!AL18</f>
        <v>5</v>
      </c>
      <c r="K20" s="43">
        <f>OKTOBER!AL18</f>
        <v>0</v>
      </c>
      <c r="L20" s="215">
        <f t="shared" ref="L20:L26" si="3">SUM(G20:K20)</f>
        <v>14</v>
      </c>
      <c r="M20" s="233"/>
      <c r="N20" s="116"/>
      <c r="O20" s="164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</row>
    <row r="21" spans="1:33">
      <c r="A21" s="217"/>
      <c r="B21" s="234"/>
      <c r="C21" s="20">
        <v>2</v>
      </c>
      <c r="D21" s="42" t="s">
        <v>23</v>
      </c>
      <c r="E21" s="38">
        <f>F21*3</f>
        <v>435</v>
      </c>
      <c r="F21" s="43">
        <v>145</v>
      </c>
      <c r="G21" s="43">
        <v>0</v>
      </c>
      <c r="H21" s="18">
        <f>JULI!AL12</f>
        <v>1</v>
      </c>
      <c r="I21" s="18">
        <f>AGUSTUS!AL18</f>
        <v>3</v>
      </c>
      <c r="J21" s="18">
        <f>SEPTEMBER!AL19</f>
        <v>8</v>
      </c>
      <c r="K21" s="18">
        <f>OKTOBER!AL19</f>
        <v>0</v>
      </c>
      <c r="L21" s="219">
        <f t="shared" si="3"/>
        <v>12</v>
      </c>
      <c r="M21" s="22"/>
      <c r="N21" s="116"/>
      <c r="O21" s="164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</row>
    <row r="22" spans="1:33" ht="15.75" customHeight="1">
      <c r="A22" s="217"/>
      <c r="B22" s="234"/>
      <c r="C22" s="20">
        <v>3</v>
      </c>
      <c r="D22" s="44" t="s">
        <v>32</v>
      </c>
      <c r="E22" s="45">
        <f>4*F22</f>
        <v>1600</v>
      </c>
      <c r="F22" s="41">
        <v>400</v>
      </c>
      <c r="G22" s="41"/>
      <c r="H22" s="41"/>
      <c r="I22" s="18">
        <f>AGUSTUS!AL19</f>
        <v>2</v>
      </c>
      <c r="J22" s="18">
        <f>SEPTEMBER!AL20</f>
        <v>12</v>
      </c>
      <c r="K22" s="18">
        <f>OKTOBER!AL20</f>
        <v>0</v>
      </c>
      <c r="L22" s="219">
        <f t="shared" si="3"/>
        <v>14</v>
      </c>
      <c r="M22" s="22"/>
      <c r="N22" s="116"/>
      <c r="O22" s="164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</row>
    <row r="23" spans="1:33" ht="15.75" customHeight="1">
      <c r="A23" s="217"/>
      <c r="B23" s="234"/>
      <c r="C23" s="20">
        <v>4</v>
      </c>
      <c r="D23" s="42" t="s">
        <v>33</v>
      </c>
      <c r="E23" s="134">
        <v>680</v>
      </c>
      <c r="F23" s="18">
        <v>325</v>
      </c>
      <c r="G23" s="18"/>
      <c r="H23" s="18"/>
      <c r="I23" s="18">
        <f>AGUSTUS!AL20</f>
        <v>3</v>
      </c>
      <c r="J23" s="18">
        <f>SEPTEMBER!AL21</f>
        <v>5</v>
      </c>
      <c r="K23" s="18">
        <f>OKTOBER!AL21</f>
        <v>0</v>
      </c>
      <c r="L23" s="219">
        <f t="shared" si="3"/>
        <v>8</v>
      </c>
      <c r="M23" s="22"/>
      <c r="N23" s="116"/>
      <c r="O23" s="164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</row>
    <row r="24" spans="1:33" ht="15.75" customHeight="1">
      <c r="A24" s="217"/>
      <c r="B24" s="234"/>
      <c r="C24" s="20">
        <v>5</v>
      </c>
      <c r="D24" s="42"/>
      <c r="E24" s="134"/>
      <c r="F24" s="18"/>
      <c r="G24" s="18"/>
      <c r="H24" s="18"/>
      <c r="I24" s="18">
        <f>AGUSTUS!AL21</f>
        <v>0</v>
      </c>
      <c r="J24" s="18">
        <f>SEPTEMBER!AL22</f>
        <v>0</v>
      </c>
      <c r="K24" s="18">
        <f>OKTOBER!AL22</f>
        <v>0</v>
      </c>
      <c r="L24" s="219">
        <f t="shared" si="3"/>
        <v>0</v>
      </c>
      <c r="M24" s="22"/>
      <c r="N24" s="116"/>
      <c r="O24" s="164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</row>
    <row r="25" spans="1:33" ht="15.75" customHeight="1">
      <c r="A25" s="217"/>
      <c r="B25" s="234"/>
      <c r="C25" s="20">
        <v>6</v>
      </c>
      <c r="D25" s="42"/>
      <c r="E25" s="134"/>
      <c r="F25" s="18"/>
      <c r="G25" s="18"/>
      <c r="H25" s="18"/>
      <c r="I25" s="18">
        <f>AGUSTUS!AL22</f>
        <v>0</v>
      </c>
      <c r="J25" s="18">
        <f>SEPTEMBER!AL23</f>
        <v>0</v>
      </c>
      <c r="K25" s="18">
        <f>OKTOBER!AL23</f>
        <v>0</v>
      </c>
      <c r="L25" s="219">
        <f t="shared" si="3"/>
        <v>0</v>
      </c>
      <c r="M25" s="22"/>
      <c r="N25" s="116"/>
      <c r="O25" s="164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</row>
    <row r="26" spans="1:33" ht="15.75" customHeight="1">
      <c r="A26" s="235"/>
      <c r="B26" s="236"/>
      <c r="C26" s="20">
        <v>7</v>
      </c>
      <c r="D26" s="44"/>
      <c r="E26" s="45"/>
      <c r="F26" s="41"/>
      <c r="G26" s="224"/>
      <c r="H26" s="43"/>
      <c r="I26" s="237">
        <f>AGUSTUS!AL23</f>
        <v>0</v>
      </c>
      <c r="J26" s="237">
        <f>SEPTEMBER!AL24</f>
        <v>0</v>
      </c>
      <c r="K26" s="237">
        <f>OKTOBER!AL24</f>
        <v>0</v>
      </c>
      <c r="L26" s="219">
        <f t="shared" si="3"/>
        <v>0</v>
      </c>
      <c r="M26" s="238"/>
      <c r="N26" s="116"/>
      <c r="O26" s="164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</row>
    <row r="27" spans="1:33" ht="18" customHeight="1">
      <c r="A27" s="239"/>
      <c r="B27" s="225"/>
      <c r="C27" s="293" t="s">
        <v>16</v>
      </c>
      <c r="D27" s="292"/>
      <c r="E27" s="51">
        <f t="shared" ref="E27:F27" si="4">SUM(E20:E26)</f>
        <v>5400</v>
      </c>
      <c r="F27" s="51">
        <f t="shared" si="4"/>
        <v>1765</v>
      </c>
      <c r="G27" s="227"/>
      <c r="H27" s="227"/>
      <c r="I27" s="227"/>
      <c r="J27" s="227"/>
      <c r="K27" s="227"/>
      <c r="L27" s="240">
        <f>SUM(L20:L26)</f>
        <v>48</v>
      </c>
      <c r="M27" s="230"/>
      <c r="N27" s="119"/>
      <c r="O27" s="231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</row>
    <row r="28" spans="1:33" ht="15.75" customHeight="1">
      <c r="A28" s="241">
        <v>3</v>
      </c>
      <c r="B28" s="212" t="s">
        <v>19</v>
      </c>
      <c r="C28" s="15">
        <v>1</v>
      </c>
      <c r="D28" s="16" t="s">
        <v>20</v>
      </c>
      <c r="E28" s="25">
        <v>840</v>
      </c>
      <c r="F28" s="17">
        <v>380</v>
      </c>
      <c r="G28" s="242">
        <f>JUNI!AL16</f>
        <v>3</v>
      </c>
      <c r="H28" s="242">
        <f>JULI!AL16</f>
        <v>0</v>
      </c>
      <c r="I28" s="242">
        <f>AGUSTUS!AL25</f>
        <v>0</v>
      </c>
      <c r="J28" s="242">
        <f>SEPTEMBER!AL26</f>
        <v>4</v>
      </c>
      <c r="K28" s="242">
        <f>OKTOBER!AL26</f>
        <v>0</v>
      </c>
      <c r="L28" s="243">
        <f t="shared" ref="L28:L34" si="5">SUM(G28:K28)</f>
        <v>7</v>
      </c>
      <c r="M28" s="27"/>
      <c r="N28" s="116"/>
      <c r="O28" s="164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</row>
    <row r="29" spans="1:33" ht="15.75" customHeight="1">
      <c r="A29" s="244"/>
      <c r="B29" s="245"/>
      <c r="C29" s="15">
        <v>2</v>
      </c>
      <c r="D29" s="16" t="s">
        <v>19</v>
      </c>
      <c r="E29" s="17">
        <f>4*F29</f>
        <v>960</v>
      </c>
      <c r="F29" s="17">
        <v>240</v>
      </c>
      <c r="G29" s="242"/>
      <c r="H29" s="242"/>
      <c r="I29" s="242">
        <f>AGUSTUS!AL26</f>
        <v>2</v>
      </c>
      <c r="J29" s="242">
        <f>SEPTEMBER!AL27</f>
        <v>3</v>
      </c>
      <c r="K29" s="242">
        <f>OKTOBER!AL27</f>
        <v>0</v>
      </c>
      <c r="L29" s="243">
        <f t="shared" si="5"/>
        <v>5</v>
      </c>
      <c r="M29" s="22"/>
      <c r="N29" s="116"/>
      <c r="O29" s="164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</row>
    <row r="30" spans="1:33" ht="15.75" customHeight="1">
      <c r="A30" s="244"/>
      <c r="B30" s="245"/>
      <c r="C30" s="15">
        <v>3</v>
      </c>
      <c r="D30" s="16" t="s">
        <v>66</v>
      </c>
      <c r="E30" s="25">
        <v>316</v>
      </c>
      <c r="F30" s="17">
        <v>79</v>
      </c>
      <c r="G30" s="242"/>
      <c r="H30" s="242"/>
      <c r="I30" s="242">
        <f>AGUSTUS!AL27</f>
        <v>0</v>
      </c>
      <c r="J30" s="242">
        <f>SEPTEMBER!AL28</f>
        <v>2</v>
      </c>
      <c r="K30" s="242">
        <f>OKTOBER!AL28</f>
        <v>0</v>
      </c>
      <c r="L30" s="243">
        <f t="shared" si="5"/>
        <v>2</v>
      </c>
      <c r="M30" s="22"/>
      <c r="N30" s="116"/>
      <c r="O30" s="164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</row>
    <row r="31" spans="1:33" ht="15.75" customHeight="1">
      <c r="A31" s="244"/>
      <c r="B31" s="245"/>
      <c r="C31" s="15">
        <v>4</v>
      </c>
      <c r="D31" s="173" t="s">
        <v>67</v>
      </c>
      <c r="E31" s="167">
        <v>431</v>
      </c>
      <c r="F31" s="174">
        <v>197</v>
      </c>
      <c r="G31" s="242"/>
      <c r="H31" s="242"/>
      <c r="I31" s="242">
        <f>AGUSTUS!AL28</f>
        <v>0</v>
      </c>
      <c r="J31" s="242">
        <f>SEPTEMBER!AL29</f>
        <v>1</v>
      </c>
      <c r="K31" s="242">
        <f>OKTOBER!AL29</f>
        <v>0</v>
      </c>
      <c r="L31" s="243">
        <f t="shared" si="5"/>
        <v>1</v>
      </c>
      <c r="M31" s="22"/>
      <c r="N31" s="116"/>
      <c r="O31" s="164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</row>
    <row r="32" spans="1:33" ht="15.75" customHeight="1">
      <c r="A32" s="244"/>
      <c r="B32" s="245"/>
      <c r="C32" s="15">
        <v>5</v>
      </c>
      <c r="D32" s="16"/>
      <c r="E32" s="25"/>
      <c r="F32" s="17"/>
      <c r="G32" s="242"/>
      <c r="H32" s="242"/>
      <c r="I32" s="242">
        <f>AGUSTUS!AL29</f>
        <v>0</v>
      </c>
      <c r="J32" s="242">
        <f>SEPTEMBER!AL30</f>
        <v>0</v>
      </c>
      <c r="K32" s="242">
        <f>OKTOBER!AL30</f>
        <v>0</v>
      </c>
      <c r="L32" s="243">
        <f t="shared" si="5"/>
        <v>0</v>
      </c>
      <c r="M32" s="22"/>
      <c r="N32" s="116"/>
      <c r="O32" s="164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</row>
    <row r="33" spans="1:33" ht="15.75" customHeight="1">
      <c r="A33" s="244"/>
      <c r="B33" s="245"/>
      <c r="C33" s="91">
        <v>6</v>
      </c>
      <c r="D33" s="137"/>
      <c r="E33" s="138"/>
      <c r="F33" s="139"/>
      <c r="G33" s="242"/>
      <c r="H33" s="242"/>
      <c r="I33" s="242">
        <f>AGUSTUS!AL30</f>
        <v>0</v>
      </c>
      <c r="J33" s="242">
        <f>SEPTEMBER!AL31</f>
        <v>0</v>
      </c>
      <c r="K33" s="242">
        <f>OKTOBER!AL31</f>
        <v>0</v>
      </c>
      <c r="L33" s="243">
        <f t="shared" si="5"/>
        <v>0</v>
      </c>
      <c r="M33" s="22"/>
      <c r="N33" s="116"/>
      <c r="O33" s="164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</row>
    <row r="34" spans="1:33" ht="15.75" customHeight="1">
      <c r="A34" s="246"/>
      <c r="B34" s="247"/>
      <c r="C34" s="26">
        <v>7</v>
      </c>
      <c r="D34" s="24"/>
      <c r="E34" s="59"/>
      <c r="F34" s="60"/>
      <c r="G34" s="242"/>
      <c r="H34" s="242"/>
      <c r="I34" s="242">
        <f>AGUSTUS!AL31</f>
        <v>0</v>
      </c>
      <c r="J34" s="242">
        <f>SEPTEMBER!AL32</f>
        <v>0</v>
      </c>
      <c r="K34" s="242">
        <f>OKTOBER!AL32</f>
        <v>0</v>
      </c>
      <c r="L34" s="243">
        <f t="shared" si="5"/>
        <v>0</v>
      </c>
      <c r="M34" s="238"/>
      <c r="N34" s="116"/>
      <c r="O34" s="164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</row>
    <row r="35" spans="1:33" ht="15.75" customHeight="1">
      <c r="A35" s="248"/>
      <c r="B35" s="249"/>
      <c r="C35" s="294" t="s">
        <v>16</v>
      </c>
      <c r="D35" s="292"/>
      <c r="E35" s="64">
        <f t="shared" ref="E35:F35" si="6">SUM(E28:E34)</f>
        <v>2547</v>
      </c>
      <c r="F35" s="64">
        <f t="shared" si="6"/>
        <v>896</v>
      </c>
      <c r="G35" s="250"/>
      <c r="H35" s="250"/>
      <c r="I35" s="250"/>
      <c r="J35" s="250"/>
      <c r="K35" s="250"/>
      <c r="L35" s="240">
        <f>SUM(L28:L34)</f>
        <v>15</v>
      </c>
      <c r="M35" s="251"/>
      <c r="N35" s="116"/>
      <c r="O35" s="164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</row>
    <row r="36" spans="1:33" ht="15.75" customHeight="1">
      <c r="A36" s="241">
        <v>4</v>
      </c>
      <c r="B36" s="252" t="s">
        <v>24</v>
      </c>
      <c r="C36" s="69">
        <v>1</v>
      </c>
      <c r="D36" s="70" t="s">
        <v>25</v>
      </c>
      <c r="E36" s="17">
        <v>79</v>
      </c>
      <c r="F36" s="17">
        <v>24</v>
      </c>
      <c r="G36" s="242">
        <v>0</v>
      </c>
      <c r="H36" s="242">
        <f>JULI!AL21</f>
        <v>5</v>
      </c>
      <c r="I36" s="242">
        <f>AGUSTUS!AL33</f>
        <v>5</v>
      </c>
      <c r="J36" s="242">
        <f>SEPTEMBER!AL34</f>
        <v>0</v>
      </c>
      <c r="K36" s="242">
        <f>OKTOBER!AL34</f>
        <v>0</v>
      </c>
      <c r="L36" s="243">
        <f t="shared" ref="L36:L42" si="7">SUM(G36:K36)</f>
        <v>10</v>
      </c>
      <c r="M36" s="253"/>
      <c r="N36" s="116"/>
      <c r="O36" s="164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</row>
    <row r="37" spans="1:33" ht="15.75" customHeight="1">
      <c r="A37" s="244"/>
      <c r="B37" s="245"/>
      <c r="C37" s="91">
        <v>2</v>
      </c>
      <c r="D37" s="92" t="s">
        <v>34</v>
      </c>
      <c r="E37" s="17">
        <v>809</v>
      </c>
      <c r="F37" s="17">
        <v>247</v>
      </c>
      <c r="G37" s="242"/>
      <c r="H37" s="242"/>
      <c r="I37" s="242">
        <f>AGUSTUS!AL34</f>
        <v>3</v>
      </c>
      <c r="J37" s="242">
        <f>SEPTEMBER!AL35</f>
        <v>9</v>
      </c>
      <c r="K37" s="242">
        <f>OKTOBER!AL35</f>
        <v>0</v>
      </c>
      <c r="L37" s="243">
        <f t="shared" si="7"/>
        <v>12</v>
      </c>
      <c r="M37" s="22"/>
      <c r="N37" s="116"/>
      <c r="O37" s="164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</row>
    <row r="38" spans="1:33" ht="15.75" customHeight="1">
      <c r="A38" s="244"/>
      <c r="B38" s="245"/>
      <c r="C38" s="91">
        <v>3</v>
      </c>
      <c r="D38" s="143" t="s">
        <v>35</v>
      </c>
      <c r="E38" s="176">
        <v>2996</v>
      </c>
      <c r="F38" s="176">
        <v>749</v>
      </c>
      <c r="G38" s="242"/>
      <c r="H38" s="242"/>
      <c r="I38" s="242">
        <f>AGUSTUS!AL35</f>
        <v>4</v>
      </c>
      <c r="J38" s="242">
        <f>SEPTEMBER!AL36</f>
        <v>5</v>
      </c>
      <c r="K38" s="242">
        <f>OKTOBER!AL36</f>
        <v>0</v>
      </c>
      <c r="L38" s="243">
        <f t="shared" si="7"/>
        <v>9</v>
      </c>
      <c r="M38" s="22"/>
      <c r="N38" s="116"/>
      <c r="O38" s="164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</row>
    <row r="39" spans="1:33" ht="15.75" customHeight="1">
      <c r="A39" s="244"/>
      <c r="B39" s="245"/>
      <c r="C39" s="91">
        <v>4</v>
      </c>
      <c r="D39" s="145" t="s">
        <v>36</v>
      </c>
      <c r="E39" s="17">
        <v>413</v>
      </c>
      <c r="F39" s="17">
        <v>202</v>
      </c>
      <c r="G39" s="242"/>
      <c r="H39" s="242"/>
      <c r="I39" s="242">
        <f>AGUSTUS!AL36</f>
        <v>1</v>
      </c>
      <c r="J39" s="242">
        <f>SEPTEMBER!AL37</f>
        <v>10</v>
      </c>
      <c r="K39" s="242">
        <f>OKTOBER!AL37</f>
        <v>0</v>
      </c>
      <c r="L39" s="243">
        <f t="shared" si="7"/>
        <v>11</v>
      </c>
      <c r="M39" s="22"/>
      <c r="N39" s="116"/>
      <c r="O39" s="164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</row>
    <row r="40" spans="1:33" ht="15.75" customHeight="1">
      <c r="A40" s="244"/>
      <c r="B40" s="245"/>
      <c r="C40" s="91">
        <v>5</v>
      </c>
      <c r="D40" s="145" t="s">
        <v>37</v>
      </c>
      <c r="E40" s="17">
        <v>450</v>
      </c>
      <c r="F40" s="17">
        <v>180</v>
      </c>
      <c r="G40" s="242"/>
      <c r="H40" s="242"/>
      <c r="I40" s="242">
        <f>AGUSTUS!AL37</f>
        <v>2</v>
      </c>
      <c r="J40" s="242">
        <f>SEPTEMBER!AL38</f>
        <v>2</v>
      </c>
      <c r="K40" s="242">
        <f>OKTOBER!AL38</f>
        <v>0</v>
      </c>
      <c r="L40" s="243">
        <f t="shared" si="7"/>
        <v>4</v>
      </c>
      <c r="M40" s="22"/>
      <c r="N40" s="116"/>
      <c r="O40" s="164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</row>
    <row r="41" spans="1:33" ht="15.75" customHeight="1">
      <c r="A41" s="244"/>
      <c r="B41" s="245"/>
      <c r="C41" s="91">
        <v>6</v>
      </c>
      <c r="D41" s="145" t="s">
        <v>68</v>
      </c>
      <c r="E41" s="17">
        <v>413</v>
      </c>
      <c r="F41" s="17">
        <v>202</v>
      </c>
      <c r="G41" s="242"/>
      <c r="H41" s="242"/>
      <c r="I41" s="242">
        <f>AGUSTUS!AL38</f>
        <v>0</v>
      </c>
      <c r="J41" s="242">
        <f>SEPTEMBER!AL39</f>
        <v>8</v>
      </c>
      <c r="K41" s="242">
        <f>OKTOBER!AL39</f>
        <v>0</v>
      </c>
      <c r="L41" s="243">
        <f t="shared" si="7"/>
        <v>8</v>
      </c>
      <c r="M41" s="22"/>
      <c r="N41" s="116"/>
      <c r="O41" s="164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</row>
    <row r="42" spans="1:33" ht="15.75" customHeight="1">
      <c r="A42" s="246"/>
      <c r="B42" s="247"/>
      <c r="C42" s="91">
        <v>7</v>
      </c>
      <c r="D42" s="146"/>
      <c r="E42" s="84"/>
      <c r="F42" s="84"/>
      <c r="G42" s="242"/>
      <c r="H42" s="242"/>
      <c r="I42" s="242">
        <f>AGUSTUS!AL39</f>
        <v>0</v>
      </c>
      <c r="J42" s="242">
        <f>SEPTEMBER!AL40</f>
        <v>0</v>
      </c>
      <c r="K42" s="242">
        <f>OKTOBER!AL40</f>
        <v>0</v>
      </c>
      <c r="L42" s="243">
        <f t="shared" si="7"/>
        <v>0</v>
      </c>
      <c r="M42" s="254"/>
      <c r="N42" s="116"/>
      <c r="O42" s="164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</row>
    <row r="43" spans="1:33" ht="17.25" customHeight="1">
      <c r="A43" s="255"/>
      <c r="B43" s="226"/>
      <c r="C43" s="295" t="s">
        <v>16</v>
      </c>
      <c r="D43" s="292"/>
      <c r="E43" s="87">
        <f t="shared" ref="E43:F43" si="8">SUM(E36:E42)</f>
        <v>5160</v>
      </c>
      <c r="F43" s="87">
        <f t="shared" si="8"/>
        <v>1604</v>
      </c>
      <c r="G43" s="250"/>
      <c r="H43" s="250"/>
      <c r="I43" s="250"/>
      <c r="J43" s="250"/>
      <c r="K43" s="250"/>
      <c r="L43" s="240">
        <f>SUM(L36:L42)</f>
        <v>54</v>
      </c>
      <c r="M43" s="256"/>
      <c r="N43" s="119"/>
      <c r="O43" s="231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1:33" ht="16.5" customHeight="1">
      <c r="A44" s="241">
        <v>5</v>
      </c>
      <c r="B44" s="212" t="s">
        <v>39</v>
      </c>
      <c r="C44" s="69">
        <v>1</v>
      </c>
      <c r="D44" s="70" t="s">
        <v>39</v>
      </c>
      <c r="E44" s="17">
        <f>F44*4</f>
        <v>1408</v>
      </c>
      <c r="F44" s="17">
        <f>16*22</f>
        <v>352</v>
      </c>
      <c r="G44" s="242">
        <v>0</v>
      </c>
      <c r="H44" s="242">
        <f>JULI!AL25</f>
        <v>0</v>
      </c>
      <c r="I44" s="242">
        <f>AGUSTUS!AL41</f>
        <v>5</v>
      </c>
      <c r="J44" s="242">
        <f>SEPTEMBER!AL42</f>
        <v>14</v>
      </c>
      <c r="K44" s="242">
        <f>OKTOBER!AL42</f>
        <v>0</v>
      </c>
      <c r="L44" s="243">
        <f t="shared" ref="L44:L50" si="9">SUM(G44:K44)</f>
        <v>19</v>
      </c>
      <c r="M44" s="27"/>
      <c r="N44" s="119"/>
      <c r="O44" s="231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</row>
    <row r="45" spans="1:33" ht="16.5" customHeight="1">
      <c r="A45" s="244"/>
      <c r="B45" s="245"/>
      <c r="C45" s="91">
        <v>2</v>
      </c>
      <c r="D45" s="151" t="s">
        <v>40</v>
      </c>
      <c r="E45" s="17">
        <v>1100</v>
      </c>
      <c r="F45" s="17">
        <v>498</v>
      </c>
      <c r="G45" s="242"/>
      <c r="H45" s="242"/>
      <c r="I45" s="242">
        <f>AGUSTUS!AL42</f>
        <v>2</v>
      </c>
      <c r="J45" s="242">
        <f>SEPTEMBER!AL43</f>
        <v>0</v>
      </c>
      <c r="K45" s="242">
        <f>OKTOBER!AL43</f>
        <v>0</v>
      </c>
      <c r="L45" s="243">
        <f t="shared" si="9"/>
        <v>2</v>
      </c>
      <c r="M45" s="22"/>
      <c r="N45" s="119"/>
      <c r="O45" s="231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</row>
    <row r="46" spans="1:33" ht="16.5" customHeight="1">
      <c r="A46" s="244"/>
      <c r="B46" s="245"/>
      <c r="C46" s="91">
        <v>3</v>
      </c>
      <c r="D46" s="151" t="s">
        <v>41</v>
      </c>
      <c r="E46" s="17">
        <v>756</v>
      </c>
      <c r="F46" s="17">
        <v>300</v>
      </c>
      <c r="G46" s="242"/>
      <c r="H46" s="242"/>
      <c r="I46" s="242">
        <f>AGUSTUS!AL43</f>
        <v>1</v>
      </c>
      <c r="J46" s="242">
        <f>SEPTEMBER!AL44</f>
        <v>8</v>
      </c>
      <c r="K46" s="242">
        <f>OKTOBER!AL44</f>
        <v>0</v>
      </c>
      <c r="L46" s="243">
        <f t="shared" si="9"/>
        <v>9</v>
      </c>
      <c r="M46" s="22"/>
      <c r="N46" s="119"/>
      <c r="O46" s="231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</row>
    <row r="47" spans="1:33" ht="16.5" customHeight="1">
      <c r="A47" s="244"/>
      <c r="B47" s="245"/>
      <c r="C47" s="91">
        <v>4</v>
      </c>
      <c r="D47" s="181" t="s">
        <v>69</v>
      </c>
      <c r="E47" s="174">
        <v>450</v>
      </c>
      <c r="F47" s="174">
        <v>198</v>
      </c>
      <c r="G47" s="242"/>
      <c r="H47" s="242"/>
      <c r="I47" s="242">
        <f>AGUSTUS!AL44</f>
        <v>0</v>
      </c>
      <c r="J47" s="242">
        <f>SEPTEMBER!AL45</f>
        <v>2</v>
      </c>
      <c r="K47" s="242">
        <f>OKTOBER!AL45</f>
        <v>0</v>
      </c>
      <c r="L47" s="243">
        <f t="shared" si="9"/>
        <v>2</v>
      </c>
      <c r="M47" s="22"/>
      <c r="N47" s="119"/>
      <c r="O47" s="231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</row>
    <row r="48" spans="1:33" ht="16.5" customHeight="1">
      <c r="A48" s="244"/>
      <c r="B48" s="245"/>
      <c r="C48" s="91">
        <v>5</v>
      </c>
      <c r="D48" s="151"/>
      <c r="E48" s="17"/>
      <c r="F48" s="17"/>
      <c r="G48" s="242"/>
      <c r="H48" s="242"/>
      <c r="I48" s="242">
        <f>AGUSTUS!AL45</f>
        <v>0</v>
      </c>
      <c r="J48" s="242">
        <f>SEPTEMBER!AL46</f>
        <v>0</v>
      </c>
      <c r="K48" s="242">
        <f>OKTOBER!AL46</f>
        <v>0</v>
      </c>
      <c r="L48" s="243">
        <f t="shared" si="9"/>
        <v>0</v>
      </c>
      <c r="M48" s="22"/>
      <c r="N48" s="119"/>
      <c r="O48" s="231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</row>
    <row r="49" spans="1:33" ht="16.5" customHeight="1">
      <c r="A49" s="244"/>
      <c r="B49" s="245"/>
      <c r="C49" s="91">
        <v>6</v>
      </c>
      <c r="D49" s="92"/>
      <c r="E49" s="80"/>
      <c r="F49" s="80"/>
      <c r="G49" s="242"/>
      <c r="H49" s="242"/>
      <c r="I49" s="242">
        <f>AGUSTUS!AL46</f>
        <v>0</v>
      </c>
      <c r="J49" s="242">
        <f>SEPTEMBER!AL47</f>
        <v>0</v>
      </c>
      <c r="K49" s="242">
        <f>OKTOBER!AL47</f>
        <v>0</v>
      </c>
      <c r="L49" s="243">
        <f t="shared" si="9"/>
        <v>0</v>
      </c>
      <c r="M49" s="22"/>
      <c r="N49" s="119"/>
      <c r="O49" s="231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</row>
    <row r="50" spans="1:33" ht="15.75" customHeight="1">
      <c r="A50" s="246"/>
      <c r="B50" s="247"/>
      <c r="C50" s="91">
        <v>7</v>
      </c>
      <c r="D50" s="83" t="s">
        <v>2</v>
      </c>
      <c r="E50" s="84"/>
      <c r="F50" s="84"/>
      <c r="G50" s="242"/>
      <c r="H50" s="242"/>
      <c r="I50" s="242">
        <f>AGUSTUS!AL47</f>
        <v>0</v>
      </c>
      <c r="J50" s="242">
        <f>SEPTEMBER!AL48</f>
        <v>0</v>
      </c>
      <c r="K50" s="242">
        <f>OKTOBER!AL48</f>
        <v>0</v>
      </c>
      <c r="L50" s="243">
        <f t="shared" si="9"/>
        <v>0</v>
      </c>
      <c r="M50" s="238"/>
      <c r="N50" s="119"/>
      <c r="O50" s="231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</row>
    <row r="51" spans="1:33" ht="15.75" customHeight="1">
      <c r="A51" s="248"/>
      <c r="B51" s="249"/>
      <c r="C51" s="293" t="s">
        <v>16</v>
      </c>
      <c r="D51" s="292"/>
      <c r="E51" s="51">
        <f t="shared" ref="E51:F51" si="10">SUM(E44:E49)</f>
        <v>3714</v>
      </c>
      <c r="F51" s="51">
        <f t="shared" si="10"/>
        <v>1348</v>
      </c>
      <c r="G51" s="250"/>
      <c r="H51" s="250"/>
      <c r="I51" s="250"/>
      <c r="J51" s="250"/>
      <c r="K51" s="250"/>
      <c r="L51" s="240">
        <f>SUM(L44:L50)</f>
        <v>32</v>
      </c>
      <c r="M51" s="251"/>
      <c r="N51" s="119"/>
      <c r="O51" s="231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</row>
    <row r="52" spans="1:33" ht="15.75" customHeight="1">
      <c r="A52" s="241">
        <v>6</v>
      </c>
      <c r="B52" s="212" t="s">
        <v>42</v>
      </c>
      <c r="C52" s="69">
        <v>1</v>
      </c>
      <c r="D52" s="16" t="s">
        <v>42</v>
      </c>
      <c r="E52" s="25">
        <f>4*F52</f>
        <v>1800</v>
      </c>
      <c r="F52" s="17">
        <v>450</v>
      </c>
      <c r="G52" s="242">
        <v>0</v>
      </c>
      <c r="H52" s="242">
        <f>JULI!AL20</f>
        <v>0</v>
      </c>
      <c r="I52" s="242">
        <f>AGUSTUS!AL49</f>
        <v>4</v>
      </c>
      <c r="J52" s="242">
        <f>SEPTEMBER!AL50</f>
        <v>1</v>
      </c>
      <c r="K52" s="242">
        <f>OKTOBER!AL50</f>
        <v>0</v>
      </c>
      <c r="L52" s="243">
        <f t="shared" ref="L52:L58" si="11">SUM(G52:K52)</f>
        <v>5</v>
      </c>
      <c r="M52" s="27"/>
      <c r="N52" s="119"/>
      <c r="O52" s="231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</row>
    <row r="53" spans="1:33" ht="15.75" customHeight="1">
      <c r="A53" s="244"/>
      <c r="B53" s="245"/>
      <c r="C53" s="91">
        <v>2</v>
      </c>
      <c r="D53" s="16"/>
      <c r="E53" s="25"/>
      <c r="F53" s="17"/>
      <c r="G53" s="242"/>
      <c r="H53" s="242"/>
      <c r="I53" s="242">
        <f>AGUSTUS!AL50</f>
        <v>0</v>
      </c>
      <c r="J53" s="242">
        <f>SEPTEMBER!AL51</f>
        <v>0</v>
      </c>
      <c r="K53" s="242">
        <f>OKTOBER!AL51</f>
        <v>0</v>
      </c>
      <c r="L53" s="243">
        <f t="shared" si="11"/>
        <v>0</v>
      </c>
      <c r="M53" s="22"/>
      <c r="N53" s="119"/>
      <c r="O53" s="231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</row>
    <row r="54" spans="1:33" ht="15.75" customHeight="1">
      <c r="A54" s="244"/>
      <c r="B54" s="245"/>
      <c r="C54" s="91">
        <v>3</v>
      </c>
      <c r="D54" s="16"/>
      <c r="E54" s="25"/>
      <c r="F54" s="17"/>
      <c r="G54" s="242"/>
      <c r="H54" s="242"/>
      <c r="I54" s="242">
        <f>AGUSTUS!AL51</f>
        <v>0</v>
      </c>
      <c r="J54" s="242">
        <f>SEPTEMBER!AL52</f>
        <v>0</v>
      </c>
      <c r="K54" s="242">
        <f>OKTOBER!AL52</f>
        <v>0</v>
      </c>
      <c r="L54" s="243">
        <f t="shared" si="11"/>
        <v>0</v>
      </c>
      <c r="M54" s="22"/>
      <c r="N54" s="119"/>
      <c r="O54" s="231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</row>
    <row r="55" spans="1:33" ht="15.75" customHeight="1">
      <c r="A55" s="244"/>
      <c r="B55" s="245"/>
      <c r="C55" s="91">
        <v>4</v>
      </c>
      <c r="D55" s="16"/>
      <c r="E55" s="25"/>
      <c r="F55" s="17"/>
      <c r="G55" s="242"/>
      <c r="H55" s="242"/>
      <c r="I55" s="242">
        <f>AGUSTUS!AL52</f>
        <v>0</v>
      </c>
      <c r="J55" s="242">
        <f>SEPTEMBER!AL53</f>
        <v>0</v>
      </c>
      <c r="K55" s="242">
        <f>OKTOBER!AL53</f>
        <v>0</v>
      </c>
      <c r="L55" s="243">
        <f t="shared" si="11"/>
        <v>0</v>
      </c>
      <c r="M55" s="22"/>
      <c r="N55" s="119"/>
      <c r="O55" s="231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</row>
    <row r="56" spans="1:33" ht="15.75" customHeight="1">
      <c r="A56" s="244"/>
      <c r="B56" s="245"/>
      <c r="C56" s="91">
        <v>5</v>
      </c>
      <c r="D56" s="16"/>
      <c r="E56" s="25"/>
      <c r="F56" s="17"/>
      <c r="G56" s="242"/>
      <c r="H56" s="242"/>
      <c r="I56" s="242">
        <f>AGUSTUS!AL53</f>
        <v>0</v>
      </c>
      <c r="J56" s="242">
        <f>SEPTEMBER!AL54</f>
        <v>0</v>
      </c>
      <c r="K56" s="242">
        <f>OKTOBER!AL54</f>
        <v>0</v>
      </c>
      <c r="L56" s="243">
        <f t="shared" si="11"/>
        <v>0</v>
      </c>
      <c r="M56" s="22"/>
      <c r="N56" s="119"/>
      <c r="O56" s="231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</row>
    <row r="57" spans="1:33" ht="15.75" customHeight="1">
      <c r="A57" s="244"/>
      <c r="B57" s="245"/>
      <c r="C57" s="91">
        <v>6</v>
      </c>
      <c r="D57" s="16"/>
      <c r="E57" s="25"/>
      <c r="F57" s="17"/>
      <c r="G57" s="242"/>
      <c r="H57" s="242"/>
      <c r="I57" s="242">
        <f>AGUSTUS!AL54</f>
        <v>0</v>
      </c>
      <c r="J57" s="242">
        <f>SEPTEMBER!AL55</f>
        <v>0</v>
      </c>
      <c r="K57" s="242">
        <f>OKTOBER!AL55</f>
        <v>0</v>
      </c>
      <c r="L57" s="243">
        <f t="shared" si="11"/>
        <v>0</v>
      </c>
      <c r="M57" s="22"/>
      <c r="N57" s="119"/>
      <c r="O57" s="231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</row>
    <row r="58" spans="1:33" ht="15.75" customHeight="1">
      <c r="A58" s="246"/>
      <c r="B58" s="247"/>
      <c r="C58" s="91">
        <v>7</v>
      </c>
      <c r="D58" s="24"/>
      <c r="E58" s="59"/>
      <c r="F58" s="60"/>
      <c r="G58" s="242"/>
      <c r="H58" s="242"/>
      <c r="I58" s="242">
        <f>AGUSTUS!AL55</f>
        <v>0</v>
      </c>
      <c r="J58" s="242">
        <f>SEPTEMBER!AL56</f>
        <v>0</v>
      </c>
      <c r="K58" s="242">
        <f>OKTOBER!AL56</f>
        <v>0</v>
      </c>
      <c r="L58" s="243">
        <f t="shared" si="11"/>
        <v>0</v>
      </c>
      <c r="M58" s="238"/>
      <c r="N58" s="119"/>
      <c r="O58" s="231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</row>
    <row r="59" spans="1:33" ht="15.75" customHeight="1">
      <c r="A59" s="248"/>
      <c r="B59" s="249"/>
      <c r="C59" s="294" t="s">
        <v>16</v>
      </c>
      <c r="D59" s="292"/>
      <c r="E59" s="64">
        <f t="shared" ref="E59:F59" si="12">SUM(E52:E58)</f>
        <v>1800</v>
      </c>
      <c r="F59" s="64">
        <f t="shared" si="12"/>
        <v>450</v>
      </c>
      <c r="G59" s="250"/>
      <c r="H59" s="250"/>
      <c r="I59" s="250"/>
      <c r="J59" s="250"/>
      <c r="K59" s="250"/>
      <c r="L59" s="240">
        <f>SUM(L52:L58)</f>
        <v>5</v>
      </c>
      <c r="M59" s="251"/>
      <c r="N59" s="119"/>
      <c r="O59" s="231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</row>
    <row r="60" spans="1:33" ht="15.75" customHeight="1">
      <c r="A60" s="241">
        <v>7</v>
      </c>
      <c r="B60" s="212" t="s">
        <v>43</v>
      </c>
      <c r="C60" s="69">
        <v>1</v>
      </c>
      <c r="D60" s="70" t="s">
        <v>44</v>
      </c>
      <c r="E60" s="71">
        <v>750</v>
      </c>
      <c r="F60" s="71">
        <v>325</v>
      </c>
      <c r="G60" s="242">
        <v>0</v>
      </c>
      <c r="H60" s="242"/>
      <c r="I60" s="242">
        <f>AGUSTUS!AL57</f>
        <v>1</v>
      </c>
      <c r="J60" s="242">
        <f>SEPTEMBER!AL58</f>
        <v>0</v>
      </c>
      <c r="K60" s="242">
        <f>OKTOBER!AL58</f>
        <v>0</v>
      </c>
      <c r="L60" s="243">
        <f t="shared" ref="L60:L66" si="13">SUM(G60:K60)</f>
        <v>1</v>
      </c>
      <c r="M60" s="27"/>
      <c r="N60" s="119"/>
      <c r="O60" s="231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</row>
    <row r="61" spans="1:33" ht="15.75" customHeight="1">
      <c r="A61" s="244"/>
      <c r="B61" s="245"/>
      <c r="C61" s="91">
        <v>2</v>
      </c>
      <c r="D61" s="151"/>
      <c r="E61" s="153"/>
      <c r="F61" s="153"/>
      <c r="G61" s="242"/>
      <c r="H61" s="242"/>
      <c r="I61" s="242">
        <f>AGUSTUS!AL58</f>
        <v>0</v>
      </c>
      <c r="J61" s="242">
        <f>SEPTEMBER!AL59</f>
        <v>0</v>
      </c>
      <c r="K61" s="242">
        <f>OKTOBER!AL59</f>
        <v>0</v>
      </c>
      <c r="L61" s="243">
        <f t="shared" si="13"/>
        <v>0</v>
      </c>
      <c r="M61" s="22"/>
      <c r="N61" s="119"/>
      <c r="O61" s="231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</row>
    <row r="62" spans="1:33" ht="15.75" customHeight="1">
      <c r="A62" s="244"/>
      <c r="B62" s="245"/>
      <c r="C62" s="91">
        <v>3</v>
      </c>
      <c r="D62" s="151"/>
      <c r="E62" s="153"/>
      <c r="F62" s="153"/>
      <c r="G62" s="242"/>
      <c r="H62" s="242"/>
      <c r="I62" s="242">
        <f>AGUSTUS!AL59</f>
        <v>0</v>
      </c>
      <c r="J62" s="242">
        <f>SEPTEMBER!AL60</f>
        <v>0</v>
      </c>
      <c r="K62" s="242">
        <f>OKTOBER!AL60</f>
        <v>0</v>
      </c>
      <c r="L62" s="243">
        <f t="shared" si="13"/>
        <v>0</v>
      </c>
      <c r="M62" s="22"/>
      <c r="N62" s="119"/>
      <c r="O62" s="231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</row>
    <row r="63" spans="1:33" ht="15.75" customHeight="1">
      <c r="A63" s="244"/>
      <c r="B63" s="245"/>
      <c r="C63" s="91">
        <v>4</v>
      </c>
      <c r="D63" s="151"/>
      <c r="E63" s="153"/>
      <c r="F63" s="153"/>
      <c r="G63" s="242"/>
      <c r="H63" s="242"/>
      <c r="I63" s="242">
        <f>AGUSTUS!AL60</f>
        <v>0</v>
      </c>
      <c r="J63" s="242">
        <f>SEPTEMBER!AL61</f>
        <v>0</v>
      </c>
      <c r="K63" s="242">
        <f>OKTOBER!AL61</f>
        <v>0</v>
      </c>
      <c r="L63" s="243">
        <f t="shared" si="13"/>
        <v>0</v>
      </c>
      <c r="M63" s="22"/>
      <c r="N63" s="119"/>
      <c r="O63" s="231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</row>
    <row r="64" spans="1:33" ht="15.75" customHeight="1">
      <c r="A64" s="244"/>
      <c r="B64" s="245"/>
      <c r="C64" s="91">
        <v>5</v>
      </c>
      <c r="D64" s="151"/>
      <c r="E64" s="153"/>
      <c r="F64" s="153"/>
      <c r="G64" s="242"/>
      <c r="H64" s="242"/>
      <c r="I64" s="242">
        <f>AGUSTUS!AL61</f>
        <v>0</v>
      </c>
      <c r="J64" s="242">
        <f>SEPTEMBER!AL62</f>
        <v>0</v>
      </c>
      <c r="K64" s="242">
        <f>OKTOBER!AL62</f>
        <v>0</v>
      </c>
      <c r="L64" s="243">
        <f t="shared" si="13"/>
        <v>0</v>
      </c>
      <c r="M64" s="22"/>
      <c r="N64" s="119"/>
      <c r="O64" s="231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</row>
    <row r="65" spans="1:33" ht="15.75" customHeight="1">
      <c r="A65" s="244"/>
      <c r="B65" s="245"/>
      <c r="C65" s="91">
        <v>6</v>
      </c>
      <c r="D65" s="154"/>
      <c r="E65" s="80"/>
      <c r="F65" s="80"/>
      <c r="G65" s="242"/>
      <c r="H65" s="242"/>
      <c r="I65" s="242">
        <f>AGUSTUS!AL62</f>
        <v>0</v>
      </c>
      <c r="J65" s="242">
        <f>SEPTEMBER!AL63</f>
        <v>0</v>
      </c>
      <c r="K65" s="242">
        <f>OKTOBER!AL63</f>
        <v>0</v>
      </c>
      <c r="L65" s="243">
        <f t="shared" si="13"/>
        <v>0</v>
      </c>
      <c r="M65" s="22"/>
      <c r="N65" s="119"/>
      <c r="O65" s="231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</row>
    <row r="66" spans="1:33" ht="15.75" customHeight="1">
      <c r="A66" s="246"/>
      <c r="B66" s="247"/>
      <c r="C66" s="91">
        <v>7</v>
      </c>
      <c r="D66" s="83"/>
      <c r="E66" s="84"/>
      <c r="F66" s="84"/>
      <c r="G66" s="242"/>
      <c r="H66" s="242"/>
      <c r="I66" s="242">
        <f>AGUSTUS!AL63</f>
        <v>0</v>
      </c>
      <c r="J66" s="242">
        <f>SEPTEMBER!AL64</f>
        <v>0</v>
      </c>
      <c r="K66" s="242">
        <f>OKTOBER!AL64</f>
        <v>0</v>
      </c>
      <c r="L66" s="243">
        <f t="shared" si="13"/>
        <v>0</v>
      </c>
      <c r="M66" s="238"/>
      <c r="N66" s="119"/>
      <c r="O66" s="231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</row>
    <row r="67" spans="1:33" ht="15.75" customHeight="1">
      <c r="A67" s="248"/>
      <c r="B67" s="249"/>
      <c r="C67" s="293" t="s">
        <v>16</v>
      </c>
      <c r="D67" s="292"/>
      <c r="E67" s="51">
        <f t="shared" ref="E67:F67" si="14">SUM(E60:E66)</f>
        <v>750</v>
      </c>
      <c r="F67" s="51">
        <f t="shared" si="14"/>
        <v>325</v>
      </c>
      <c r="G67" s="250"/>
      <c r="H67" s="250"/>
      <c r="I67" s="250"/>
      <c r="J67" s="250"/>
      <c r="K67" s="250"/>
      <c r="L67" s="240">
        <f>SUM(L60:L66)</f>
        <v>1</v>
      </c>
      <c r="M67" s="251"/>
      <c r="N67" s="119"/>
      <c r="O67" s="231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</row>
    <row r="68" spans="1:33" ht="15.75" customHeight="1">
      <c r="A68" s="241">
        <v>8</v>
      </c>
      <c r="B68" s="212" t="s">
        <v>45</v>
      </c>
      <c r="C68" s="69">
        <v>1</v>
      </c>
      <c r="D68" s="70" t="s">
        <v>46</v>
      </c>
      <c r="E68" s="183">
        <v>969</v>
      </c>
      <c r="F68" s="183">
        <v>450</v>
      </c>
      <c r="G68" s="242">
        <v>0</v>
      </c>
      <c r="H68" s="242"/>
      <c r="I68" s="242">
        <f>AGUSTUS!AL65</f>
        <v>2</v>
      </c>
      <c r="J68" s="242">
        <f>SEPTEMBER!AL66</f>
        <v>3</v>
      </c>
      <c r="K68" s="242">
        <f>OKTOBER!AL66</f>
        <v>0</v>
      </c>
      <c r="L68" s="243">
        <f t="shared" ref="L68:L74" si="15">SUM(G68:K68)</f>
        <v>5</v>
      </c>
      <c r="M68" s="27"/>
      <c r="N68" s="119"/>
      <c r="O68" s="231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</row>
    <row r="69" spans="1:33" ht="15.75" customHeight="1">
      <c r="A69" s="244"/>
      <c r="B69" s="245"/>
      <c r="C69" s="91">
        <v>2</v>
      </c>
      <c r="D69" s="181" t="s">
        <v>70</v>
      </c>
      <c r="E69" s="184">
        <v>532</v>
      </c>
      <c r="F69" s="184">
        <v>209</v>
      </c>
      <c r="G69" s="242"/>
      <c r="H69" s="242"/>
      <c r="I69" s="242">
        <f>AGUSTUS!AL66</f>
        <v>0</v>
      </c>
      <c r="J69" s="242">
        <f>SEPTEMBER!AL67</f>
        <v>2</v>
      </c>
      <c r="K69" s="242">
        <f>OKTOBER!AL67</f>
        <v>0</v>
      </c>
      <c r="L69" s="243">
        <f t="shared" si="15"/>
        <v>2</v>
      </c>
      <c r="M69" s="22"/>
      <c r="N69" s="119"/>
      <c r="O69" s="231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</row>
    <row r="70" spans="1:33" ht="15.75" customHeight="1">
      <c r="A70" s="244"/>
      <c r="B70" s="245"/>
      <c r="C70" s="91">
        <v>3</v>
      </c>
      <c r="D70" s="181" t="s">
        <v>71</v>
      </c>
      <c r="E70" s="184">
        <v>589</v>
      </c>
      <c r="F70" s="184">
        <v>254</v>
      </c>
      <c r="G70" s="242"/>
      <c r="H70" s="242"/>
      <c r="I70" s="242">
        <f>AGUSTUS!AL67</f>
        <v>0</v>
      </c>
      <c r="J70" s="242">
        <f>SEPTEMBER!AL68</f>
        <v>1</v>
      </c>
      <c r="K70" s="242">
        <f>OKTOBER!AL68</f>
        <v>0</v>
      </c>
      <c r="L70" s="243">
        <f t="shared" si="15"/>
        <v>1</v>
      </c>
      <c r="M70" s="22"/>
      <c r="N70" s="119"/>
      <c r="O70" s="231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</row>
    <row r="71" spans="1:33" ht="15.75" customHeight="1">
      <c r="A71" s="244"/>
      <c r="B71" s="245"/>
      <c r="C71" s="91">
        <v>4</v>
      </c>
      <c r="D71" s="181" t="s">
        <v>72</v>
      </c>
      <c r="E71" s="184">
        <v>467</v>
      </c>
      <c r="F71" s="184">
        <v>132</v>
      </c>
      <c r="G71" s="242"/>
      <c r="H71" s="242"/>
      <c r="I71" s="242">
        <f>AGUSTUS!AL68</f>
        <v>0</v>
      </c>
      <c r="J71" s="242">
        <f>SEPTEMBER!AL69</f>
        <v>2</v>
      </c>
      <c r="K71" s="242">
        <f>OKTOBER!AL69</f>
        <v>0</v>
      </c>
      <c r="L71" s="243">
        <f t="shared" si="15"/>
        <v>2</v>
      </c>
      <c r="M71" s="22"/>
      <c r="N71" s="119"/>
      <c r="O71" s="231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</row>
    <row r="72" spans="1:33" ht="15.75" customHeight="1">
      <c r="A72" s="244"/>
      <c r="B72" s="245"/>
      <c r="C72" s="91">
        <v>5</v>
      </c>
      <c r="D72" s="151"/>
      <c r="E72" s="153"/>
      <c r="F72" s="153"/>
      <c r="G72" s="242"/>
      <c r="H72" s="242"/>
      <c r="I72" s="242">
        <f>AGUSTUS!AL69</f>
        <v>0</v>
      </c>
      <c r="J72" s="242">
        <f>SEPTEMBER!AL70</f>
        <v>0</v>
      </c>
      <c r="K72" s="242">
        <f>OKTOBER!AL70</f>
        <v>0</v>
      </c>
      <c r="L72" s="243">
        <f t="shared" si="15"/>
        <v>0</v>
      </c>
      <c r="M72" s="22"/>
      <c r="N72" s="119"/>
      <c r="O72" s="231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</row>
    <row r="73" spans="1:33" ht="15.75" customHeight="1">
      <c r="A73" s="244"/>
      <c r="B73" s="245"/>
      <c r="C73" s="91">
        <v>6</v>
      </c>
      <c r="D73" s="154"/>
      <c r="E73" s="80"/>
      <c r="F73" s="80"/>
      <c r="G73" s="242"/>
      <c r="H73" s="242"/>
      <c r="I73" s="242">
        <f>AGUSTUS!AL70</f>
        <v>0</v>
      </c>
      <c r="J73" s="242">
        <f>SEPTEMBER!AL71</f>
        <v>0</v>
      </c>
      <c r="K73" s="242">
        <f>OKTOBER!AL71</f>
        <v>0</v>
      </c>
      <c r="L73" s="243">
        <f t="shared" si="15"/>
        <v>0</v>
      </c>
      <c r="M73" s="22"/>
      <c r="N73" s="119"/>
      <c r="O73" s="231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</row>
    <row r="74" spans="1:33" ht="15.75" customHeight="1">
      <c r="A74" s="246"/>
      <c r="B74" s="247"/>
      <c r="C74" s="91">
        <v>7</v>
      </c>
      <c r="D74" s="83"/>
      <c r="E74" s="84"/>
      <c r="F74" s="84"/>
      <c r="G74" s="242"/>
      <c r="H74" s="242"/>
      <c r="I74" s="242">
        <f>AGUSTUS!AL71</f>
        <v>0</v>
      </c>
      <c r="J74" s="242">
        <f>SEPTEMBER!AL72</f>
        <v>0</v>
      </c>
      <c r="K74" s="242">
        <f>OKTOBER!AL72</f>
        <v>0</v>
      </c>
      <c r="L74" s="243">
        <f t="shared" si="15"/>
        <v>0</v>
      </c>
      <c r="M74" s="238"/>
      <c r="N74" s="119"/>
      <c r="O74" s="231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</row>
    <row r="75" spans="1:33" ht="15.75" customHeight="1">
      <c r="A75" s="248"/>
      <c r="B75" s="249"/>
      <c r="C75" s="293" t="s">
        <v>16</v>
      </c>
      <c r="D75" s="292"/>
      <c r="E75" s="51">
        <f t="shared" ref="E75:F75" si="16">SUM(E68:E74)</f>
        <v>2557</v>
      </c>
      <c r="F75" s="51">
        <f t="shared" si="16"/>
        <v>1045</v>
      </c>
      <c r="G75" s="250"/>
      <c r="H75" s="250"/>
      <c r="I75" s="250"/>
      <c r="J75" s="250"/>
      <c r="K75" s="250"/>
      <c r="L75" s="240">
        <f>SUM(L68:L74)</f>
        <v>10</v>
      </c>
      <c r="M75" s="251"/>
      <c r="N75" s="119"/>
      <c r="O75" s="231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</row>
    <row r="76" spans="1:33" ht="15.75" customHeight="1">
      <c r="A76" s="241">
        <v>9</v>
      </c>
      <c r="B76" s="68" t="s">
        <v>47</v>
      </c>
      <c r="C76" s="72">
        <v>1</v>
      </c>
      <c r="D76" s="70" t="s">
        <v>48</v>
      </c>
      <c r="E76" s="25">
        <v>500</v>
      </c>
      <c r="F76" s="17">
        <v>125</v>
      </c>
      <c r="G76" s="242">
        <v>0</v>
      </c>
      <c r="H76" s="242"/>
      <c r="I76" s="242">
        <f>AGUSTUS!AL73</f>
        <v>2</v>
      </c>
      <c r="J76" s="242">
        <f>SEPTEMBER!AL74</f>
        <v>13</v>
      </c>
      <c r="K76" s="242">
        <f>OKTOBER!AL74</f>
        <v>0</v>
      </c>
      <c r="L76" s="243">
        <f t="shared" ref="L76:L82" si="17">SUM(G76:K76)</f>
        <v>15</v>
      </c>
      <c r="M76" s="27"/>
      <c r="N76" s="119"/>
      <c r="O76" s="231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</row>
    <row r="77" spans="1:33" ht="15.75" customHeight="1">
      <c r="A77" s="244"/>
      <c r="B77" s="245"/>
      <c r="C77" s="91">
        <v>2</v>
      </c>
      <c r="D77" s="151" t="s">
        <v>49</v>
      </c>
      <c r="E77" s="25">
        <v>486</v>
      </c>
      <c r="F77" s="17">
        <v>115</v>
      </c>
      <c r="G77" s="242"/>
      <c r="H77" s="242"/>
      <c r="I77" s="242">
        <f>AGUSTUS!AL74</f>
        <v>2</v>
      </c>
      <c r="J77" s="242">
        <f>SEPTEMBER!AL75</f>
        <v>7</v>
      </c>
      <c r="K77" s="242">
        <f>OKTOBER!AL75</f>
        <v>0</v>
      </c>
      <c r="L77" s="243">
        <f t="shared" si="17"/>
        <v>9</v>
      </c>
      <c r="M77" s="22"/>
      <c r="N77" s="119"/>
      <c r="O77" s="231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</row>
    <row r="78" spans="1:33" ht="15.75" customHeight="1">
      <c r="A78" s="244"/>
      <c r="B78" s="245"/>
      <c r="C78" s="91">
        <v>3</v>
      </c>
      <c r="D78" s="181" t="s">
        <v>73</v>
      </c>
      <c r="E78" s="185">
        <v>76</v>
      </c>
      <c r="F78" s="186">
        <v>289</v>
      </c>
      <c r="G78" s="242"/>
      <c r="H78" s="242"/>
      <c r="I78" s="242">
        <f>AGUSTUS!AL75</f>
        <v>0</v>
      </c>
      <c r="J78" s="242">
        <f>SEPTEMBER!AL76</f>
        <v>1</v>
      </c>
      <c r="K78" s="242">
        <f>OKTOBER!AL76</f>
        <v>0</v>
      </c>
      <c r="L78" s="243">
        <f t="shared" si="17"/>
        <v>1</v>
      </c>
      <c r="M78" s="22"/>
      <c r="N78" s="119"/>
      <c r="O78" s="231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</row>
    <row r="79" spans="1:33" ht="15.75" customHeight="1">
      <c r="A79" s="244"/>
      <c r="B79" s="245"/>
      <c r="C79" s="91">
        <v>4</v>
      </c>
      <c r="D79" s="151"/>
      <c r="E79" s="80"/>
      <c r="F79" s="153"/>
      <c r="G79" s="242"/>
      <c r="H79" s="242"/>
      <c r="I79" s="242">
        <f>AGUSTUS!AL76</f>
        <v>0</v>
      </c>
      <c r="J79" s="242">
        <f>SEPTEMBER!AL77</f>
        <v>0</v>
      </c>
      <c r="K79" s="242">
        <f>OKTOBER!AL77</f>
        <v>0</v>
      </c>
      <c r="L79" s="243">
        <f t="shared" si="17"/>
        <v>0</v>
      </c>
      <c r="M79" s="22"/>
      <c r="N79" s="119"/>
      <c r="O79" s="231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</row>
    <row r="80" spans="1:33" ht="15.75" customHeight="1">
      <c r="A80" s="244"/>
      <c r="B80" s="245"/>
      <c r="C80" s="91">
        <v>5</v>
      </c>
      <c r="D80" s="151"/>
      <c r="E80" s="80"/>
      <c r="F80" s="153"/>
      <c r="G80" s="242"/>
      <c r="H80" s="242"/>
      <c r="I80" s="242">
        <f>AGUSTUS!AL77</f>
        <v>0</v>
      </c>
      <c r="J80" s="242">
        <f>SEPTEMBER!AL78</f>
        <v>0</v>
      </c>
      <c r="K80" s="242">
        <f>OKTOBER!AL78</f>
        <v>0</v>
      </c>
      <c r="L80" s="243">
        <f t="shared" si="17"/>
        <v>0</v>
      </c>
      <c r="M80" s="22"/>
      <c r="N80" s="119"/>
      <c r="O80" s="231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</row>
    <row r="81" spans="1:33" ht="15.75" customHeight="1">
      <c r="A81" s="244"/>
      <c r="B81" s="245"/>
      <c r="C81" s="91">
        <v>6</v>
      </c>
      <c r="D81" s="92"/>
      <c r="E81" s="153"/>
      <c r="F81" s="80"/>
      <c r="G81" s="242"/>
      <c r="H81" s="242"/>
      <c r="I81" s="242">
        <f>AGUSTUS!AL78</f>
        <v>0</v>
      </c>
      <c r="J81" s="242">
        <f>SEPTEMBER!AL79</f>
        <v>0</v>
      </c>
      <c r="K81" s="242">
        <f>OKTOBER!AL79</f>
        <v>0</v>
      </c>
      <c r="L81" s="243">
        <f t="shared" si="17"/>
        <v>0</v>
      </c>
      <c r="M81" s="22"/>
      <c r="N81" s="119"/>
      <c r="O81" s="231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</row>
    <row r="82" spans="1:33" ht="15.75" customHeight="1">
      <c r="A82" s="246"/>
      <c r="B82" s="247"/>
      <c r="C82" s="91">
        <v>7</v>
      </c>
      <c r="D82" s="83"/>
      <c r="E82" s="84"/>
      <c r="F82" s="84"/>
      <c r="G82" s="242"/>
      <c r="H82" s="242"/>
      <c r="I82" s="242">
        <f>AGUSTUS!AL79</f>
        <v>0</v>
      </c>
      <c r="J82" s="242">
        <f>SEPTEMBER!AL80</f>
        <v>0</v>
      </c>
      <c r="K82" s="242">
        <f>OKTOBER!AL80</f>
        <v>0</v>
      </c>
      <c r="L82" s="243">
        <f t="shared" si="17"/>
        <v>0</v>
      </c>
      <c r="M82" s="238"/>
      <c r="N82" s="119"/>
      <c r="O82" s="231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</row>
    <row r="83" spans="1:33" ht="15.75" customHeight="1">
      <c r="A83" s="248"/>
      <c r="B83" s="249"/>
      <c r="C83" s="293" t="s">
        <v>16</v>
      </c>
      <c r="D83" s="292"/>
      <c r="E83" s="51">
        <f t="shared" ref="E83:F83" si="18">SUM(E76:E82)</f>
        <v>1062</v>
      </c>
      <c r="F83" s="51">
        <f t="shared" si="18"/>
        <v>529</v>
      </c>
      <c r="G83" s="250"/>
      <c r="H83" s="250"/>
      <c r="I83" s="250"/>
      <c r="J83" s="250"/>
      <c r="K83" s="250"/>
      <c r="L83" s="240">
        <f>SUM(L76:L82)</f>
        <v>25</v>
      </c>
      <c r="M83" s="251"/>
      <c r="N83" s="119"/>
      <c r="O83" s="231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</row>
    <row r="84" spans="1:33" ht="15.75" customHeight="1">
      <c r="A84" s="241">
        <v>10</v>
      </c>
      <c r="B84" s="68" t="s">
        <v>50</v>
      </c>
      <c r="C84" s="69">
        <v>1</v>
      </c>
      <c r="D84" s="70" t="s">
        <v>51</v>
      </c>
      <c r="E84" s="138">
        <v>430</v>
      </c>
      <c r="F84" s="17">
        <v>104</v>
      </c>
      <c r="G84" s="242">
        <v>0</v>
      </c>
      <c r="H84" s="242"/>
      <c r="I84" s="242">
        <f>AGUSTUS!AL81</f>
        <v>2</v>
      </c>
      <c r="J84" s="242">
        <f>SEPTEMBER!AL82</f>
        <v>10</v>
      </c>
      <c r="K84" s="242">
        <f>OKTOBER!AL82</f>
        <v>0</v>
      </c>
      <c r="L84" s="243">
        <f t="shared" ref="L84:L90" si="19">SUM(G84:K84)</f>
        <v>12</v>
      </c>
      <c r="M84" s="27"/>
      <c r="N84" s="119"/>
      <c r="O84" s="231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</row>
    <row r="85" spans="1:33" ht="15.75" customHeight="1">
      <c r="A85" s="244"/>
      <c r="B85" s="245"/>
      <c r="C85" s="91">
        <v>2</v>
      </c>
      <c r="D85" s="151"/>
      <c r="E85" s="80"/>
      <c r="F85" s="153"/>
      <c r="G85" s="242"/>
      <c r="H85" s="242"/>
      <c r="I85" s="242">
        <f>AGUSTUS!AL82</f>
        <v>0</v>
      </c>
      <c r="J85" s="242">
        <f>SEPTEMBER!AL83</f>
        <v>0</v>
      </c>
      <c r="K85" s="242">
        <f>OKTOBER!AL83</f>
        <v>0</v>
      </c>
      <c r="L85" s="243">
        <f t="shared" si="19"/>
        <v>0</v>
      </c>
      <c r="M85" s="22"/>
      <c r="N85" s="119"/>
      <c r="O85" s="231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</row>
    <row r="86" spans="1:33" ht="15.75" customHeight="1">
      <c r="A86" s="244"/>
      <c r="B86" s="245"/>
      <c r="C86" s="91">
        <v>3</v>
      </c>
      <c r="D86" s="151"/>
      <c r="E86" s="80"/>
      <c r="F86" s="153"/>
      <c r="G86" s="242"/>
      <c r="H86" s="242"/>
      <c r="I86" s="242">
        <f>AGUSTUS!AL83</f>
        <v>0</v>
      </c>
      <c r="J86" s="242">
        <f>SEPTEMBER!AL84</f>
        <v>0</v>
      </c>
      <c r="K86" s="242">
        <f>OKTOBER!AL84</f>
        <v>0</v>
      </c>
      <c r="L86" s="243">
        <f t="shared" si="19"/>
        <v>0</v>
      </c>
      <c r="M86" s="22"/>
      <c r="N86" s="119"/>
      <c r="O86" s="231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</row>
    <row r="87" spans="1:33" ht="15.75" customHeight="1">
      <c r="A87" s="244"/>
      <c r="B87" s="245"/>
      <c r="C87" s="91">
        <v>4</v>
      </c>
      <c r="D87" s="151"/>
      <c r="E87" s="80"/>
      <c r="F87" s="153"/>
      <c r="G87" s="242"/>
      <c r="H87" s="242"/>
      <c r="I87" s="242">
        <f>AGUSTUS!AL84</f>
        <v>0</v>
      </c>
      <c r="J87" s="242">
        <f>SEPTEMBER!AL85</f>
        <v>0</v>
      </c>
      <c r="K87" s="242">
        <f>OKTOBER!AL85</f>
        <v>0</v>
      </c>
      <c r="L87" s="243">
        <f t="shared" si="19"/>
        <v>0</v>
      </c>
      <c r="M87" s="22"/>
      <c r="N87" s="119"/>
      <c r="O87" s="231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</row>
    <row r="88" spans="1:33" ht="15.75" customHeight="1">
      <c r="A88" s="244"/>
      <c r="B88" s="245"/>
      <c r="C88" s="91">
        <v>5</v>
      </c>
      <c r="D88" s="151"/>
      <c r="E88" s="80"/>
      <c r="F88" s="153"/>
      <c r="G88" s="242"/>
      <c r="H88" s="242"/>
      <c r="I88" s="242">
        <f>AGUSTUS!AL85</f>
        <v>0</v>
      </c>
      <c r="J88" s="242">
        <f>SEPTEMBER!AL86</f>
        <v>0</v>
      </c>
      <c r="K88" s="242">
        <f>OKTOBER!AL86</f>
        <v>0</v>
      </c>
      <c r="L88" s="243">
        <f t="shared" si="19"/>
        <v>0</v>
      </c>
      <c r="M88" s="22"/>
      <c r="N88" s="119"/>
      <c r="O88" s="231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</row>
    <row r="89" spans="1:33" ht="15.75" customHeight="1">
      <c r="A89" s="244"/>
      <c r="B89" s="245"/>
      <c r="C89" s="91">
        <v>6</v>
      </c>
      <c r="D89" s="92"/>
      <c r="E89" s="153"/>
      <c r="F89" s="80"/>
      <c r="G89" s="242"/>
      <c r="H89" s="242"/>
      <c r="I89" s="242">
        <f>AGUSTUS!AL86</f>
        <v>0</v>
      </c>
      <c r="J89" s="242">
        <f>SEPTEMBER!AL87</f>
        <v>0</v>
      </c>
      <c r="K89" s="242">
        <f>OKTOBER!AL87</f>
        <v>0</v>
      </c>
      <c r="L89" s="243">
        <f t="shared" si="19"/>
        <v>0</v>
      </c>
      <c r="M89" s="22"/>
      <c r="N89" s="119"/>
      <c r="O89" s="231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</row>
    <row r="90" spans="1:33" ht="15.75" customHeight="1">
      <c r="A90" s="246"/>
      <c r="B90" s="247"/>
      <c r="C90" s="91">
        <v>7</v>
      </c>
      <c r="D90" s="83"/>
      <c r="E90" s="84"/>
      <c r="F90" s="84"/>
      <c r="G90" s="242"/>
      <c r="H90" s="242"/>
      <c r="I90" s="242">
        <f>AGUSTUS!AL87</f>
        <v>0</v>
      </c>
      <c r="J90" s="242">
        <f>SEPTEMBER!AL88</f>
        <v>0</v>
      </c>
      <c r="K90" s="242">
        <f>OKTOBER!AL88</f>
        <v>0</v>
      </c>
      <c r="L90" s="243">
        <f t="shared" si="19"/>
        <v>0</v>
      </c>
      <c r="M90" s="238"/>
      <c r="N90" s="119"/>
      <c r="O90" s="231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</row>
    <row r="91" spans="1:33" ht="15.75" customHeight="1">
      <c r="A91" s="248"/>
      <c r="B91" s="249"/>
      <c r="C91" s="293" t="s">
        <v>16</v>
      </c>
      <c r="D91" s="292"/>
      <c r="E91" s="51">
        <f t="shared" ref="E91:F91" si="20">SUM(E84:E90)</f>
        <v>430</v>
      </c>
      <c r="F91" s="51">
        <f t="shared" si="20"/>
        <v>104</v>
      </c>
      <c r="G91" s="250"/>
      <c r="H91" s="250"/>
      <c r="I91" s="250"/>
      <c r="J91" s="250"/>
      <c r="K91" s="250"/>
      <c r="L91" s="240">
        <f>SUM(L84:L90)</f>
        <v>12</v>
      </c>
      <c r="M91" s="251"/>
      <c r="N91" s="119"/>
      <c r="O91" s="231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</row>
    <row r="92" spans="1:33" ht="15.75" customHeight="1">
      <c r="A92" s="241">
        <v>11</v>
      </c>
      <c r="B92" s="68" t="s">
        <v>52</v>
      </c>
      <c r="C92" s="69">
        <v>1</v>
      </c>
      <c r="D92" s="70" t="s">
        <v>53</v>
      </c>
      <c r="E92" s="25">
        <v>480</v>
      </c>
      <c r="F92" s="17">
        <v>120</v>
      </c>
      <c r="G92" s="242">
        <v>0</v>
      </c>
      <c r="H92" s="242"/>
      <c r="I92" s="242">
        <f>AGUSTUS!AL89</f>
        <v>2</v>
      </c>
      <c r="J92" s="242">
        <f>SEPTEMBER!AL90</f>
        <v>12</v>
      </c>
      <c r="K92" s="242">
        <f>OKTOBER!AL90</f>
        <v>0</v>
      </c>
      <c r="L92" s="243">
        <f t="shared" ref="L92:L98" si="21">SUM(G92:K92)</f>
        <v>14</v>
      </c>
      <c r="M92" s="27"/>
      <c r="N92" s="119"/>
      <c r="O92" s="231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</row>
    <row r="93" spans="1:33" ht="15.75" customHeight="1">
      <c r="A93" s="244"/>
      <c r="B93" s="245"/>
      <c r="C93" s="91">
        <v>2</v>
      </c>
      <c r="D93" s="151" t="s">
        <v>74</v>
      </c>
      <c r="E93" s="25">
        <v>230</v>
      </c>
      <c r="F93" s="17">
        <v>90</v>
      </c>
      <c r="G93" s="242"/>
      <c r="H93" s="242"/>
      <c r="I93" s="242">
        <f>AGUSTUS!AL90</f>
        <v>0</v>
      </c>
      <c r="J93" s="242">
        <f>SEPTEMBER!AL91</f>
        <v>12</v>
      </c>
      <c r="K93" s="242">
        <f>OKTOBER!AL91</f>
        <v>0</v>
      </c>
      <c r="L93" s="243">
        <f t="shared" si="21"/>
        <v>12</v>
      </c>
      <c r="M93" s="22"/>
      <c r="N93" s="119"/>
      <c r="O93" s="231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</row>
    <row r="94" spans="1:33" ht="15.75" customHeight="1">
      <c r="A94" s="244"/>
      <c r="B94" s="245"/>
      <c r="C94" s="91">
        <v>3</v>
      </c>
      <c r="D94" s="151"/>
      <c r="E94" s="80"/>
      <c r="F94" s="153"/>
      <c r="G94" s="242"/>
      <c r="H94" s="242"/>
      <c r="I94" s="242">
        <f>AGUSTUS!AL91</f>
        <v>0</v>
      </c>
      <c r="J94" s="242">
        <f>SEPTEMBER!AL92</f>
        <v>0</v>
      </c>
      <c r="K94" s="242">
        <f>OKTOBER!AL92</f>
        <v>0</v>
      </c>
      <c r="L94" s="243">
        <f t="shared" si="21"/>
        <v>0</v>
      </c>
      <c r="M94" s="22"/>
      <c r="N94" s="119"/>
      <c r="O94" s="231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</row>
    <row r="95" spans="1:33" ht="15.75" customHeight="1">
      <c r="A95" s="244"/>
      <c r="B95" s="245"/>
      <c r="C95" s="91">
        <v>4</v>
      </c>
      <c r="D95" s="151"/>
      <c r="E95" s="80"/>
      <c r="F95" s="153"/>
      <c r="G95" s="242"/>
      <c r="H95" s="242"/>
      <c r="I95" s="242">
        <f>AGUSTUS!AL92</f>
        <v>0</v>
      </c>
      <c r="J95" s="242">
        <f>SEPTEMBER!AL93</f>
        <v>0</v>
      </c>
      <c r="K95" s="242">
        <f>OKTOBER!AL93</f>
        <v>0</v>
      </c>
      <c r="L95" s="243">
        <f t="shared" si="21"/>
        <v>0</v>
      </c>
      <c r="M95" s="22"/>
      <c r="N95" s="119"/>
      <c r="O95" s="231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</row>
    <row r="96" spans="1:33" ht="15.75" customHeight="1">
      <c r="A96" s="244"/>
      <c r="B96" s="245"/>
      <c r="C96" s="91">
        <v>5</v>
      </c>
      <c r="D96" s="151"/>
      <c r="E96" s="80"/>
      <c r="F96" s="153"/>
      <c r="G96" s="242"/>
      <c r="H96" s="242"/>
      <c r="I96" s="242">
        <f>AGUSTUS!AL93</f>
        <v>0</v>
      </c>
      <c r="J96" s="242">
        <f>SEPTEMBER!AL94</f>
        <v>0</v>
      </c>
      <c r="K96" s="242">
        <f>OKTOBER!AL94</f>
        <v>0</v>
      </c>
      <c r="L96" s="243">
        <f t="shared" si="21"/>
        <v>0</v>
      </c>
      <c r="M96" s="22"/>
      <c r="N96" s="119"/>
      <c r="O96" s="231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</row>
    <row r="97" spans="1:33" ht="15.75" customHeight="1">
      <c r="A97" s="244"/>
      <c r="B97" s="245"/>
      <c r="C97" s="91">
        <v>6</v>
      </c>
      <c r="D97" s="92"/>
      <c r="E97" s="153"/>
      <c r="F97" s="80"/>
      <c r="G97" s="242"/>
      <c r="H97" s="242"/>
      <c r="I97" s="242">
        <f>AGUSTUS!AL94</f>
        <v>0</v>
      </c>
      <c r="J97" s="242">
        <f>SEPTEMBER!AL95</f>
        <v>0</v>
      </c>
      <c r="K97" s="242">
        <f>OKTOBER!AL95</f>
        <v>0</v>
      </c>
      <c r="L97" s="243">
        <f t="shared" si="21"/>
        <v>0</v>
      </c>
      <c r="M97" s="22"/>
      <c r="N97" s="119"/>
      <c r="O97" s="231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</row>
    <row r="98" spans="1:33" ht="15.75" customHeight="1">
      <c r="A98" s="246"/>
      <c r="B98" s="247"/>
      <c r="C98" s="91">
        <v>7</v>
      </c>
      <c r="D98" s="83"/>
      <c r="E98" s="84"/>
      <c r="F98" s="84"/>
      <c r="G98" s="242"/>
      <c r="H98" s="242"/>
      <c r="I98" s="242">
        <f>AGUSTUS!AL95</f>
        <v>0</v>
      </c>
      <c r="J98" s="242">
        <f>SEPTEMBER!AL96</f>
        <v>0</v>
      </c>
      <c r="K98" s="242">
        <f>OKTOBER!AL96</f>
        <v>0</v>
      </c>
      <c r="L98" s="243">
        <f t="shared" si="21"/>
        <v>0</v>
      </c>
      <c r="M98" s="238"/>
      <c r="N98" s="119"/>
      <c r="O98" s="231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</row>
    <row r="99" spans="1:33" ht="15.75" customHeight="1">
      <c r="A99" s="248"/>
      <c r="B99" s="249"/>
      <c r="C99" s="293" t="s">
        <v>16</v>
      </c>
      <c r="D99" s="292"/>
      <c r="E99" s="51">
        <f t="shared" ref="E99:F99" si="22">SUM(E92:E98)</f>
        <v>710</v>
      </c>
      <c r="F99" s="51">
        <f t="shared" si="22"/>
        <v>210</v>
      </c>
      <c r="G99" s="250"/>
      <c r="H99" s="250"/>
      <c r="I99" s="250"/>
      <c r="J99" s="250"/>
      <c r="K99" s="250"/>
      <c r="L99" s="240">
        <f>SUM(L92:L98)</f>
        <v>26</v>
      </c>
      <c r="M99" s="251"/>
      <c r="N99" s="119"/>
      <c r="O99" s="231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</row>
    <row r="100" spans="1:33" ht="15.75" customHeight="1">
      <c r="A100" s="241">
        <v>12</v>
      </c>
      <c r="B100" s="68" t="s">
        <v>75</v>
      </c>
      <c r="C100" s="72">
        <v>1</v>
      </c>
      <c r="D100" s="70" t="s">
        <v>76</v>
      </c>
      <c r="E100" s="25">
        <v>483</v>
      </c>
      <c r="F100" s="17">
        <v>153</v>
      </c>
      <c r="G100" s="242">
        <v>0</v>
      </c>
      <c r="H100" s="242"/>
      <c r="I100" s="242">
        <f>AGUSTUS!AL105</f>
        <v>0</v>
      </c>
      <c r="J100" s="242">
        <f>SEPTEMBER!AL98</f>
        <v>4</v>
      </c>
      <c r="K100" s="242">
        <f>OKTOBER!AL98</f>
        <v>0</v>
      </c>
      <c r="L100" s="243">
        <f t="shared" ref="L100:L108" si="23">SUM(G100:K100)</f>
        <v>4</v>
      </c>
      <c r="M100" s="27"/>
      <c r="N100" s="119"/>
      <c r="O100" s="231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</row>
    <row r="101" spans="1:33" ht="15.75" customHeight="1">
      <c r="A101" s="244"/>
      <c r="B101" s="245"/>
      <c r="C101" s="91">
        <v>2</v>
      </c>
      <c r="D101" s="151" t="s">
        <v>77</v>
      </c>
      <c r="E101" s="25">
        <v>316</v>
      </c>
      <c r="F101" s="17">
        <v>79</v>
      </c>
      <c r="G101" s="242"/>
      <c r="H101" s="242"/>
      <c r="I101" s="242">
        <f>AGUSTUS!AL106</f>
        <v>0</v>
      </c>
      <c r="J101" s="242">
        <f>SEPTEMBER!AL99</f>
        <v>5</v>
      </c>
      <c r="K101" s="242">
        <f>OKTOBER!AL99</f>
        <v>0</v>
      </c>
      <c r="L101" s="243">
        <f t="shared" si="23"/>
        <v>5</v>
      </c>
      <c r="M101" s="22"/>
      <c r="N101" s="119"/>
      <c r="O101" s="231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</row>
    <row r="102" spans="1:33" ht="15.75" customHeight="1">
      <c r="A102" s="244"/>
      <c r="B102" s="245"/>
      <c r="C102" s="91">
        <v>3</v>
      </c>
      <c r="D102" s="151" t="s">
        <v>78</v>
      </c>
      <c r="E102" s="25">
        <v>340</v>
      </c>
      <c r="F102" s="17">
        <v>80</v>
      </c>
      <c r="G102" s="242"/>
      <c r="H102" s="242"/>
      <c r="I102" s="242">
        <f>AGUSTUS!AL107</f>
        <v>0</v>
      </c>
      <c r="J102" s="242">
        <f>SEPTEMBER!AL100</f>
        <v>5</v>
      </c>
      <c r="K102" s="242">
        <f>OKTOBER!AL100</f>
        <v>0</v>
      </c>
      <c r="L102" s="243">
        <f t="shared" si="23"/>
        <v>5</v>
      </c>
      <c r="M102" s="22"/>
      <c r="N102" s="119"/>
      <c r="O102" s="231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</row>
    <row r="103" spans="1:33" ht="15.75" customHeight="1">
      <c r="A103" s="244"/>
      <c r="B103" s="245"/>
      <c r="C103" s="91">
        <v>4</v>
      </c>
      <c r="D103" s="181" t="s">
        <v>79</v>
      </c>
      <c r="E103" s="184">
        <v>532</v>
      </c>
      <c r="F103" s="184">
        <v>209</v>
      </c>
      <c r="G103" s="242"/>
      <c r="H103" s="242"/>
      <c r="I103" s="242">
        <f>AGUSTUS!AL108</f>
        <v>0</v>
      </c>
      <c r="J103" s="242">
        <f>SEPTEMBER!AL101</f>
        <v>3</v>
      </c>
      <c r="K103" s="242">
        <f>OKTOBER!AL101</f>
        <v>0</v>
      </c>
      <c r="L103" s="243">
        <f t="shared" si="23"/>
        <v>3</v>
      </c>
      <c r="M103" s="22"/>
      <c r="N103" s="119"/>
      <c r="O103" s="231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</row>
    <row r="104" spans="1:33" ht="15.75" customHeight="1">
      <c r="A104" s="244"/>
      <c r="B104" s="245"/>
      <c r="C104" s="91">
        <v>5</v>
      </c>
      <c r="D104" s="181" t="s">
        <v>80</v>
      </c>
      <c r="E104" s="187">
        <v>352</v>
      </c>
      <c r="F104" s="184">
        <v>87</v>
      </c>
      <c r="G104" s="242"/>
      <c r="H104" s="242"/>
      <c r="I104" s="242">
        <f>AGUSTUS!AL109</f>
        <v>0</v>
      </c>
      <c r="J104" s="242">
        <f>SEPTEMBER!AL102</f>
        <v>1</v>
      </c>
      <c r="K104" s="242">
        <f>OKTOBER!AL102</f>
        <v>0</v>
      </c>
      <c r="L104" s="243">
        <f t="shared" si="23"/>
        <v>1</v>
      </c>
      <c r="M104" s="22"/>
      <c r="N104" s="119"/>
      <c r="O104" s="231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</row>
    <row r="105" spans="1:33" ht="15.75" customHeight="1">
      <c r="A105" s="244"/>
      <c r="B105" s="245"/>
      <c r="C105" s="91">
        <v>6</v>
      </c>
      <c r="D105" s="188" t="s">
        <v>81</v>
      </c>
      <c r="E105" s="184">
        <v>368</v>
      </c>
      <c r="F105" s="187">
        <v>92</v>
      </c>
      <c r="G105" s="242"/>
      <c r="H105" s="242"/>
      <c r="I105" s="242">
        <f>AGUSTUS!AL110</f>
        <v>0</v>
      </c>
      <c r="J105" s="242">
        <f>SEPTEMBER!AL103</f>
        <v>2</v>
      </c>
      <c r="K105" s="242">
        <f>OKTOBER!AL103</f>
        <v>0</v>
      </c>
      <c r="L105" s="243">
        <f t="shared" si="23"/>
        <v>2</v>
      </c>
      <c r="M105" s="22"/>
      <c r="N105" s="119"/>
      <c r="O105" s="231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</row>
    <row r="106" spans="1:33" ht="15.75" customHeight="1">
      <c r="A106" s="241"/>
      <c r="B106" s="257"/>
      <c r="C106" s="191">
        <v>7</v>
      </c>
      <c r="D106" s="192" t="s">
        <v>82</v>
      </c>
      <c r="E106" s="193">
        <v>380</v>
      </c>
      <c r="F106" s="194">
        <v>120</v>
      </c>
      <c r="G106" s="242"/>
      <c r="H106" s="242"/>
      <c r="I106" s="242"/>
      <c r="J106" s="242">
        <f>SEPTEMBER!AL104</f>
        <v>1</v>
      </c>
      <c r="K106" s="242">
        <f>OKTOBER!AL104</f>
        <v>0</v>
      </c>
      <c r="L106" s="243">
        <f t="shared" si="23"/>
        <v>1</v>
      </c>
      <c r="M106" s="27"/>
      <c r="N106" s="119"/>
      <c r="O106" s="231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</row>
    <row r="107" spans="1:33" ht="15.75" customHeight="1">
      <c r="A107" s="241"/>
      <c r="B107" s="257"/>
      <c r="C107" s="191">
        <v>8</v>
      </c>
      <c r="D107" s="197" t="s">
        <v>80</v>
      </c>
      <c r="E107" s="193">
        <v>330</v>
      </c>
      <c r="F107" s="194">
        <v>110</v>
      </c>
      <c r="G107" s="242"/>
      <c r="H107" s="242"/>
      <c r="I107" s="242"/>
      <c r="J107" s="242">
        <f>SEPTEMBER!AL105</f>
        <v>1</v>
      </c>
      <c r="K107" s="242">
        <f>OKTOBER!AL105</f>
        <v>0</v>
      </c>
      <c r="L107" s="243">
        <f t="shared" si="23"/>
        <v>1</v>
      </c>
      <c r="M107" s="27"/>
      <c r="N107" s="119"/>
      <c r="O107" s="231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</row>
    <row r="108" spans="1:33" ht="15.75" customHeight="1">
      <c r="A108" s="246"/>
      <c r="B108" s="247"/>
      <c r="C108" s="191">
        <v>9</v>
      </c>
      <c r="D108" s="83"/>
      <c r="E108" s="84"/>
      <c r="F108" s="84"/>
      <c r="G108" s="242"/>
      <c r="H108" s="242"/>
      <c r="I108" s="242">
        <f>AGUSTUS!AL111</f>
        <v>0</v>
      </c>
      <c r="J108" s="242">
        <f>SEPTEMBER!AL106</f>
        <v>0</v>
      </c>
      <c r="K108" s="242">
        <f>OKTOBER!AL106</f>
        <v>0</v>
      </c>
      <c r="L108" s="243">
        <f t="shared" si="23"/>
        <v>0</v>
      </c>
      <c r="M108" s="238"/>
      <c r="N108" s="119"/>
      <c r="O108" s="231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</row>
    <row r="109" spans="1:33" ht="15.75" customHeight="1">
      <c r="A109" s="248"/>
      <c r="B109" s="249"/>
      <c r="C109" s="293" t="s">
        <v>16</v>
      </c>
      <c r="D109" s="292"/>
      <c r="E109" s="51">
        <f t="shared" ref="E109:F109" si="24">SUM(E100:E108)</f>
        <v>3101</v>
      </c>
      <c r="F109" s="51">
        <f t="shared" si="24"/>
        <v>930</v>
      </c>
      <c r="G109" s="250"/>
      <c r="H109" s="250"/>
      <c r="I109" s="250"/>
      <c r="J109" s="250"/>
      <c r="K109" s="250"/>
      <c r="L109" s="240">
        <f>SUM(L100:L108)</f>
        <v>22</v>
      </c>
      <c r="M109" s="251"/>
      <c r="N109" s="119"/>
      <c r="O109" s="231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</row>
    <row r="110" spans="1:33" ht="15.75" customHeight="1">
      <c r="A110" s="241">
        <v>13</v>
      </c>
      <c r="B110" s="68" t="s">
        <v>83</v>
      </c>
      <c r="C110" s="72">
        <v>1</v>
      </c>
      <c r="D110" s="70" t="s">
        <v>84</v>
      </c>
      <c r="E110" s="25">
        <v>700</v>
      </c>
      <c r="F110" s="17">
        <v>175</v>
      </c>
      <c r="G110" s="242">
        <v>0</v>
      </c>
      <c r="H110" s="242"/>
      <c r="I110" s="242">
        <f>AGUSTUS!AL113</f>
        <v>0</v>
      </c>
      <c r="J110" s="242">
        <f>SEPTEMBER!AL108</f>
        <v>13</v>
      </c>
      <c r="K110" s="242">
        <f>OKTOBER!AL108</f>
        <v>0</v>
      </c>
      <c r="L110" s="243">
        <f t="shared" ref="L110:L116" si="25">SUM(G110:K110)</f>
        <v>13</v>
      </c>
      <c r="M110" s="27"/>
      <c r="N110" s="119"/>
      <c r="O110" s="231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</row>
    <row r="111" spans="1:33" ht="15.75" customHeight="1">
      <c r="A111" s="244"/>
      <c r="B111" s="245"/>
      <c r="C111" s="91">
        <v>2</v>
      </c>
      <c r="D111" s="151"/>
      <c r="E111" s="80"/>
      <c r="F111" s="153"/>
      <c r="G111" s="242"/>
      <c r="H111" s="242"/>
      <c r="I111" s="242">
        <f>AGUSTUS!AL114</f>
        <v>0</v>
      </c>
      <c r="J111" s="242">
        <f>SEPTEMBER!AL109</f>
        <v>0</v>
      </c>
      <c r="K111" s="242">
        <f>OKTOBER!AL109</f>
        <v>0</v>
      </c>
      <c r="L111" s="243">
        <f t="shared" si="25"/>
        <v>0</v>
      </c>
      <c r="M111" s="22"/>
      <c r="N111" s="119"/>
      <c r="O111" s="231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</row>
    <row r="112" spans="1:33" ht="15.75" customHeight="1">
      <c r="A112" s="244"/>
      <c r="B112" s="245"/>
      <c r="C112" s="91">
        <v>3</v>
      </c>
      <c r="D112" s="151"/>
      <c r="E112" s="80"/>
      <c r="F112" s="153"/>
      <c r="G112" s="242"/>
      <c r="H112" s="242"/>
      <c r="I112" s="242">
        <f>AGUSTUS!AL115</f>
        <v>0</v>
      </c>
      <c r="J112" s="242">
        <f>SEPTEMBER!AL110</f>
        <v>0</v>
      </c>
      <c r="K112" s="242">
        <f>OKTOBER!AL110</f>
        <v>0</v>
      </c>
      <c r="L112" s="243">
        <f t="shared" si="25"/>
        <v>0</v>
      </c>
      <c r="M112" s="22"/>
      <c r="N112" s="119"/>
      <c r="O112" s="231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</row>
    <row r="113" spans="1:33" ht="15.75" customHeight="1">
      <c r="A113" s="244"/>
      <c r="B113" s="245"/>
      <c r="C113" s="91">
        <v>4</v>
      </c>
      <c r="D113" s="151"/>
      <c r="E113" s="80"/>
      <c r="F113" s="153"/>
      <c r="G113" s="242"/>
      <c r="H113" s="242"/>
      <c r="I113" s="242">
        <f>AGUSTUS!AL116</f>
        <v>0</v>
      </c>
      <c r="J113" s="242">
        <f>SEPTEMBER!AL111</f>
        <v>0</v>
      </c>
      <c r="K113" s="242">
        <f>OKTOBER!AL111</f>
        <v>0</v>
      </c>
      <c r="L113" s="243">
        <f t="shared" si="25"/>
        <v>0</v>
      </c>
      <c r="M113" s="22"/>
      <c r="N113" s="119"/>
      <c r="O113" s="231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</row>
    <row r="114" spans="1:33" ht="15.75" customHeight="1">
      <c r="A114" s="244"/>
      <c r="B114" s="245"/>
      <c r="C114" s="91">
        <v>5</v>
      </c>
      <c r="D114" s="151"/>
      <c r="E114" s="80"/>
      <c r="F114" s="153"/>
      <c r="G114" s="242"/>
      <c r="H114" s="242"/>
      <c r="I114" s="242">
        <f>AGUSTUS!AL117</f>
        <v>0</v>
      </c>
      <c r="J114" s="242">
        <f>SEPTEMBER!AL112</f>
        <v>0</v>
      </c>
      <c r="K114" s="242">
        <f>OKTOBER!AL112</f>
        <v>0</v>
      </c>
      <c r="L114" s="243">
        <f t="shared" si="25"/>
        <v>0</v>
      </c>
      <c r="M114" s="22"/>
      <c r="N114" s="119"/>
      <c r="O114" s="231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</row>
    <row r="115" spans="1:33" ht="15.75" customHeight="1">
      <c r="A115" s="244"/>
      <c r="B115" s="245"/>
      <c r="C115" s="91">
        <v>6</v>
      </c>
      <c r="D115" s="92"/>
      <c r="E115" s="153"/>
      <c r="F115" s="80"/>
      <c r="G115" s="242"/>
      <c r="H115" s="242"/>
      <c r="I115" s="242">
        <f>AGUSTUS!AL118</f>
        <v>0</v>
      </c>
      <c r="J115" s="242">
        <f>SEPTEMBER!AL113</f>
        <v>0</v>
      </c>
      <c r="K115" s="242">
        <f>OKTOBER!AL113</f>
        <v>0</v>
      </c>
      <c r="L115" s="243">
        <f t="shared" si="25"/>
        <v>0</v>
      </c>
      <c r="M115" s="22"/>
      <c r="N115" s="119"/>
      <c r="O115" s="231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</row>
    <row r="116" spans="1:33" ht="15.75" customHeight="1">
      <c r="A116" s="246"/>
      <c r="B116" s="247"/>
      <c r="C116" s="91">
        <v>7</v>
      </c>
      <c r="D116" s="83"/>
      <c r="E116" s="84"/>
      <c r="F116" s="84"/>
      <c r="G116" s="242"/>
      <c r="H116" s="242"/>
      <c r="I116" s="242">
        <f>AGUSTUS!AL119</f>
        <v>0</v>
      </c>
      <c r="J116" s="242">
        <f>SEPTEMBER!AL114</f>
        <v>0</v>
      </c>
      <c r="K116" s="242">
        <f>OKTOBER!AL114</f>
        <v>0</v>
      </c>
      <c r="L116" s="243">
        <f t="shared" si="25"/>
        <v>0</v>
      </c>
      <c r="M116" s="238"/>
      <c r="N116" s="119"/>
      <c r="O116" s="231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</row>
    <row r="117" spans="1:33" ht="15.75" customHeight="1">
      <c r="A117" s="248"/>
      <c r="B117" s="249"/>
      <c r="C117" s="293" t="s">
        <v>16</v>
      </c>
      <c r="D117" s="292"/>
      <c r="E117" s="51">
        <f t="shared" ref="E117:F117" si="26">SUM(E110:E116)</f>
        <v>700</v>
      </c>
      <c r="F117" s="51">
        <f t="shared" si="26"/>
        <v>175</v>
      </c>
      <c r="G117" s="250"/>
      <c r="H117" s="250"/>
      <c r="I117" s="250"/>
      <c r="J117" s="250"/>
      <c r="K117" s="250"/>
      <c r="L117" s="240">
        <f>SUM(L110:L116)</f>
        <v>13</v>
      </c>
      <c r="M117" s="251"/>
      <c r="N117" s="119"/>
      <c r="O117" s="231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</row>
    <row r="118" spans="1:33" ht="15.75" customHeight="1">
      <c r="A118" s="241">
        <v>14</v>
      </c>
      <c r="B118" s="68" t="s">
        <v>85</v>
      </c>
      <c r="C118" s="72">
        <v>1</v>
      </c>
      <c r="D118" s="70" t="s">
        <v>86</v>
      </c>
      <c r="E118" s="198">
        <v>300</v>
      </c>
      <c r="F118" s="183">
        <v>65</v>
      </c>
      <c r="G118" s="242">
        <v>0</v>
      </c>
      <c r="H118" s="242"/>
      <c r="I118" s="242">
        <f>AGUSTUS!AL121</f>
        <v>0</v>
      </c>
      <c r="J118" s="242">
        <f>SEPTEMBER!AL116</f>
        <v>25</v>
      </c>
      <c r="K118" s="242">
        <f>OKTOBER!AL116</f>
        <v>0</v>
      </c>
      <c r="L118" s="243">
        <f t="shared" ref="L118:L124" si="27">SUM(G118:K118)</f>
        <v>25</v>
      </c>
      <c r="M118" s="27"/>
      <c r="N118" s="119"/>
      <c r="O118" s="231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</row>
    <row r="119" spans="1:33" ht="15.75" customHeight="1">
      <c r="A119" s="244"/>
      <c r="B119" s="245"/>
      <c r="C119" s="91">
        <v>2</v>
      </c>
      <c r="D119" s="181" t="s">
        <v>77</v>
      </c>
      <c r="E119" s="187">
        <v>350</v>
      </c>
      <c r="F119" s="184">
        <v>75</v>
      </c>
      <c r="G119" s="242"/>
      <c r="H119" s="242"/>
      <c r="I119" s="242">
        <f>AGUSTUS!AL122</f>
        <v>0</v>
      </c>
      <c r="J119" s="242">
        <f>SEPTEMBER!AL117</f>
        <v>3</v>
      </c>
      <c r="K119" s="242">
        <f>OKTOBER!AL117</f>
        <v>0</v>
      </c>
      <c r="L119" s="243">
        <f t="shared" si="27"/>
        <v>3</v>
      </c>
      <c r="M119" s="22"/>
      <c r="N119" s="119"/>
      <c r="O119" s="231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</row>
    <row r="120" spans="1:33" ht="15.75" customHeight="1">
      <c r="A120" s="244"/>
      <c r="B120" s="245"/>
      <c r="C120" s="91">
        <v>3</v>
      </c>
      <c r="D120" s="181" t="s">
        <v>87</v>
      </c>
      <c r="E120" s="187">
        <v>305</v>
      </c>
      <c r="F120" s="184">
        <v>68</v>
      </c>
      <c r="G120" s="242"/>
      <c r="H120" s="242"/>
      <c r="I120" s="242">
        <f>AGUSTUS!AL123</f>
        <v>0</v>
      </c>
      <c r="J120" s="242">
        <f>SEPTEMBER!AL118</f>
        <v>4</v>
      </c>
      <c r="K120" s="242">
        <f>OKTOBER!AL118</f>
        <v>0</v>
      </c>
      <c r="L120" s="243">
        <f t="shared" si="27"/>
        <v>4</v>
      </c>
      <c r="M120" s="22"/>
      <c r="N120" s="119"/>
      <c r="O120" s="231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</row>
    <row r="121" spans="1:33" ht="15.75" customHeight="1">
      <c r="A121" s="244"/>
      <c r="B121" s="245"/>
      <c r="C121" s="91">
        <v>4</v>
      </c>
      <c r="D121" s="151"/>
      <c r="E121" s="80"/>
      <c r="F121" s="153"/>
      <c r="G121" s="242"/>
      <c r="H121" s="242"/>
      <c r="I121" s="242">
        <f>AGUSTUS!AL124</f>
        <v>0</v>
      </c>
      <c r="J121" s="242">
        <f>SEPTEMBER!AL119</f>
        <v>0</v>
      </c>
      <c r="K121" s="242">
        <f>OKTOBER!AL119</f>
        <v>0</v>
      </c>
      <c r="L121" s="243">
        <f t="shared" si="27"/>
        <v>0</v>
      </c>
      <c r="M121" s="22"/>
      <c r="N121" s="119"/>
      <c r="O121" s="231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</row>
    <row r="122" spans="1:33" ht="15.75" customHeight="1">
      <c r="A122" s="244"/>
      <c r="B122" s="245"/>
      <c r="C122" s="91">
        <v>5</v>
      </c>
      <c r="D122" s="151"/>
      <c r="E122" s="80"/>
      <c r="F122" s="153"/>
      <c r="G122" s="242"/>
      <c r="H122" s="242"/>
      <c r="I122" s="242">
        <f>AGUSTUS!AL125</f>
        <v>0</v>
      </c>
      <c r="J122" s="242">
        <f>SEPTEMBER!AL120</f>
        <v>0</v>
      </c>
      <c r="K122" s="242">
        <f>OKTOBER!AL120</f>
        <v>0</v>
      </c>
      <c r="L122" s="243">
        <f t="shared" si="27"/>
        <v>0</v>
      </c>
      <c r="M122" s="22"/>
      <c r="N122" s="119"/>
      <c r="O122" s="231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</row>
    <row r="123" spans="1:33" ht="15.75" customHeight="1">
      <c r="A123" s="244"/>
      <c r="B123" s="245"/>
      <c r="C123" s="91">
        <v>6</v>
      </c>
      <c r="D123" s="92"/>
      <c r="E123" s="153"/>
      <c r="F123" s="80"/>
      <c r="G123" s="242"/>
      <c r="H123" s="242"/>
      <c r="I123" s="242">
        <f>AGUSTUS!AL126</f>
        <v>0</v>
      </c>
      <c r="J123" s="242">
        <f>SEPTEMBER!AL121</f>
        <v>0</v>
      </c>
      <c r="K123" s="242">
        <f>OKTOBER!AL121</f>
        <v>0</v>
      </c>
      <c r="L123" s="243">
        <f t="shared" si="27"/>
        <v>0</v>
      </c>
      <c r="M123" s="22"/>
      <c r="N123" s="119"/>
      <c r="O123" s="231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</row>
    <row r="124" spans="1:33" ht="15.75" customHeight="1">
      <c r="A124" s="246"/>
      <c r="B124" s="247"/>
      <c r="C124" s="91">
        <v>7</v>
      </c>
      <c r="D124" s="83"/>
      <c r="E124" s="84"/>
      <c r="F124" s="84"/>
      <c r="G124" s="242"/>
      <c r="H124" s="242"/>
      <c r="I124" s="242">
        <f>AGUSTUS!AL127</f>
        <v>0</v>
      </c>
      <c r="J124" s="242">
        <f>SEPTEMBER!AL122</f>
        <v>0</v>
      </c>
      <c r="K124" s="242">
        <f>OKTOBER!AL122</f>
        <v>0</v>
      </c>
      <c r="L124" s="243">
        <f t="shared" si="27"/>
        <v>0</v>
      </c>
      <c r="M124" s="238"/>
      <c r="N124" s="119"/>
      <c r="O124" s="231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</row>
    <row r="125" spans="1:33" ht="15.75" customHeight="1">
      <c r="A125" s="248"/>
      <c r="B125" s="249"/>
      <c r="C125" s="293" t="s">
        <v>16</v>
      </c>
      <c r="D125" s="292"/>
      <c r="E125" s="51">
        <f t="shared" ref="E125:F125" si="28">SUM(E118:E124)</f>
        <v>955</v>
      </c>
      <c r="F125" s="51">
        <f t="shared" si="28"/>
        <v>208</v>
      </c>
      <c r="G125" s="250"/>
      <c r="H125" s="250"/>
      <c r="I125" s="250"/>
      <c r="J125" s="250"/>
      <c r="K125" s="250"/>
      <c r="L125" s="240">
        <f>SUM(L118:L124)</f>
        <v>32</v>
      </c>
      <c r="M125" s="251"/>
      <c r="N125" s="119"/>
      <c r="O125" s="231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</row>
    <row r="126" spans="1:33" ht="15.75" customHeight="1">
      <c r="A126" s="241">
        <v>15</v>
      </c>
      <c r="B126" s="68" t="s">
        <v>88</v>
      </c>
      <c r="C126" s="72">
        <v>1</v>
      </c>
      <c r="D126" s="70" t="s">
        <v>89</v>
      </c>
      <c r="E126" s="25">
        <v>256</v>
      </c>
      <c r="F126" s="17">
        <v>50</v>
      </c>
      <c r="G126" s="242">
        <v>0</v>
      </c>
      <c r="H126" s="242"/>
      <c r="I126" s="242">
        <f>AGUSTUS!AL129</f>
        <v>0</v>
      </c>
      <c r="J126" s="242">
        <f>SEPTEMBER!AL124</f>
        <v>2</v>
      </c>
      <c r="K126" s="242">
        <f>OKTOBER!AL124</f>
        <v>0</v>
      </c>
      <c r="L126" s="243">
        <f t="shared" ref="L126:L132" si="29">SUM(G126:K126)</f>
        <v>2</v>
      </c>
      <c r="M126" s="27"/>
      <c r="N126" s="119"/>
      <c r="O126" s="231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</row>
    <row r="127" spans="1:33" ht="15.75" customHeight="1">
      <c r="A127" s="244"/>
      <c r="B127" s="245"/>
      <c r="C127" s="91">
        <v>2</v>
      </c>
      <c r="D127" s="151" t="s">
        <v>90</v>
      </c>
      <c r="E127" s="25">
        <v>288</v>
      </c>
      <c r="F127" s="17">
        <v>63</v>
      </c>
      <c r="G127" s="242"/>
      <c r="H127" s="242"/>
      <c r="I127" s="242">
        <f>AGUSTUS!AL130</f>
        <v>0</v>
      </c>
      <c r="J127" s="242">
        <f>SEPTEMBER!AL125</f>
        <v>2</v>
      </c>
      <c r="K127" s="242">
        <f>OKTOBER!AL125</f>
        <v>0</v>
      </c>
      <c r="L127" s="243">
        <f t="shared" si="29"/>
        <v>2</v>
      </c>
      <c r="M127" s="22"/>
      <c r="N127" s="119"/>
      <c r="O127" s="231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</row>
    <row r="128" spans="1:33" ht="15.75" customHeight="1">
      <c r="A128" s="244"/>
      <c r="B128" s="245"/>
      <c r="C128" s="91">
        <v>3</v>
      </c>
      <c r="D128" s="151"/>
      <c r="E128" s="80"/>
      <c r="F128" s="153"/>
      <c r="G128" s="242"/>
      <c r="H128" s="242"/>
      <c r="I128" s="242">
        <f>AGUSTUS!AL131</f>
        <v>0</v>
      </c>
      <c r="J128" s="242">
        <f>SEPTEMBER!AL126</f>
        <v>0</v>
      </c>
      <c r="K128" s="242">
        <f>OKTOBER!AL126</f>
        <v>0</v>
      </c>
      <c r="L128" s="243">
        <f t="shared" si="29"/>
        <v>0</v>
      </c>
      <c r="M128" s="22"/>
      <c r="N128" s="119"/>
      <c r="O128" s="231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</row>
    <row r="129" spans="1:33" ht="15.75" customHeight="1">
      <c r="A129" s="244"/>
      <c r="B129" s="245"/>
      <c r="C129" s="91">
        <v>4</v>
      </c>
      <c r="D129" s="151"/>
      <c r="E129" s="80"/>
      <c r="F129" s="153"/>
      <c r="G129" s="242"/>
      <c r="H129" s="242"/>
      <c r="I129" s="242">
        <f>AGUSTUS!AL132</f>
        <v>0</v>
      </c>
      <c r="J129" s="242">
        <f>SEPTEMBER!AL127</f>
        <v>0</v>
      </c>
      <c r="K129" s="242">
        <f>OKTOBER!AL127</f>
        <v>0</v>
      </c>
      <c r="L129" s="243">
        <f t="shared" si="29"/>
        <v>0</v>
      </c>
      <c r="M129" s="22"/>
      <c r="N129" s="119"/>
      <c r="O129" s="231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</row>
    <row r="130" spans="1:33" ht="15.75" customHeight="1">
      <c r="A130" s="244"/>
      <c r="B130" s="245"/>
      <c r="C130" s="91">
        <v>5</v>
      </c>
      <c r="D130" s="151"/>
      <c r="E130" s="80"/>
      <c r="F130" s="153"/>
      <c r="G130" s="242"/>
      <c r="H130" s="242"/>
      <c r="I130" s="242">
        <f>AGUSTUS!AL133</f>
        <v>0</v>
      </c>
      <c r="J130" s="242">
        <f>SEPTEMBER!AL128</f>
        <v>0</v>
      </c>
      <c r="K130" s="242">
        <f>OKTOBER!AL128</f>
        <v>0</v>
      </c>
      <c r="L130" s="243">
        <f t="shared" si="29"/>
        <v>0</v>
      </c>
      <c r="M130" s="22"/>
      <c r="N130" s="119"/>
      <c r="O130" s="231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</row>
    <row r="131" spans="1:33" ht="15.75" customHeight="1">
      <c r="A131" s="244"/>
      <c r="B131" s="245"/>
      <c r="C131" s="91">
        <v>6</v>
      </c>
      <c r="D131" s="92"/>
      <c r="E131" s="153"/>
      <c r="F131" s="80"/>
      <c r="G131" s="242"/>
      <c r="H131" s="242"/>
      <c r="I131" s="242">
        <f>AGUSTUS!AL134</f>
        <v>0</v>
      </c>
      <c r="J131" s="242">
        <f>SEPTEMBER!AL129</f>
        <v>0</v>
      </c>
      <c r="K131" s="242">
        <f>OKTOBER!AL129</f>
        <v>0</v>
      </c>
      <c r="L131" s="243">
        <f t="shared" si="29"/>
        <v>0</v>
      </c>
      <c r="M131" s="22"/>
      <c r="N131" s="119"/>
      <c r="O131" s="231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</row>
    <row r="132" spans="1:33" ht="15.75" customHeight="1">
      <c r="A132" s="246"/>
      <c r="B132" s="247"/>
      <c r="C132" s="91">
        <v>7</v>
      </c>
      <c r="D132" s="83"/>
      <c r="E132" s="84"/>
      <c r="F132" s="84"/>
      <c r="G132" s="242"/>
      <c r="H132" s="242"/>
      <c r="I132" s="242">
        <f>AGUSTUS!AL135</f>
        <v>0</v>
      </c>
      <c r="J132" s="242">
        <f>SEPTEMBER!AL130</f>
        <v>0</v>
      </c>
      <c r="K132" s="242">
        <f>OKTOBER!AL130</f>
        <v>0</v>
      </c>
      <c r="L132" s="243">
        <f t="shared" si="29"/>
        <v>0</v>
      </c>
      <c r="M132" s="238"/>
      <c r="N132" s="119"/>
      <c r="O132" s="231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</row>
    <row r="133" spans="1:33" ht="15.75" customHeight="1">
      <c r="A133" s="248"/>
      <c r="B133" s="249"/>
      <c r="C133" s="293" t="s">
        <v>16</v>
      </c>
      <c r="D133" s="292"/>
      <c r="E133" s="51">
        <f t="shared" ref="E133:F133" si="30">SUM(E126:E132)</f>
        <v>544</v>
      </c>
      <c r="F133" s="51">
        <f t="shared" si="30"/>
        <v>113</v>
      </c>
      <c r="G133" s="250"/>
      <c r="H133" s="250"/>
      <c r="I133" s="250"/>
      <c r="J133" s="250"/>
      <c r="K133" s="250"/>
      <c r="L133" s="240">
        <f>SUM(L126:L132)</f>
        <v>4</v>
      </c>
      <c r="M133" s="251"/>
      <c r="N133" s="119"/>
      <c r="O133" s="231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</row>
    <row r="134" spans="1:33" ht="15.75" customHeight="1">
      <c r="A134" s="241">
        <v>16</v>
      </c>
      <c r="B134" s="68" t="s">
        <v>91</v>
      </c>
      <c r="C134" s="72">
        <v>1</v>
      </c>
      <c r="D134" s="70" t="s">
        <v>92</v>
      </c>
      <c r="E134" s="199">
        <v>576</v>
      </c>
      <c r="F134" s="71">
        <v>178</v>
      </c>
      <c r="G134" s="242"/>
      <c r="H134" s="242"/>
      <c r="I134" s="242">
        <v>0</v>
      </c>
      <c r="J134" s="242">
        <f>SEPTEMBER!AL132</f>
        <v>3</v>
      </c>
      <c r="K134" s="242">
        <f>OKTOBER!AL132</f>
        <v>0</v>
      </c>
      <c r="L134" s="243">
        <f t="shared" ref="L134:L140" si="31">SUM(G134:K134)</f>
        <v>3</v>
      </c>
      <c r="M134" s="27"/>
      <c r="N134" s="119"/>
      <c r="O134" s="231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</row>
    <row r="135" spans="1:33" ht="15.75" customHeight="1">
      <c r="A135" s="244"/>
      <c r="B135" s="245"/>
      <c r="C135" s="91">
        <v>2</v>
      </c>
      <c r="D135" s="151"/>
      <c r="E135" s="80"/>
      <c r="F135" s="153"/>
      <c r="G135" s="242"/>
      <c r="H135" s="242"/>
      <c r="I135" s="242">
        <v>0</v>
      </c>
      <c r="J135" s="242">
        <f>SEPTEMBER!AL133</f>
        <v>0</v>
      </c>
      <c r="K135" s="242">
        <f>OKTOBER!AL133</f>
        <v>0</v>
      </c>
      <c r="L135" s="243">
        <f t="shared" si="31"/>
        <v>0</v>
      </c>
      <c r="M135" s="22"/>
      <c r="N135" s="119"/>
      <c r="O135" s="231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</row>
    <row r="136" spans="1:33" ht="15.75" customHeight="1">
      <c r="A136" s="244"/>
      <c r="B136" s="245"/>
      <c r="C136" s="91">
        <v>3</v>
      </c>
      <c r="D136" s="151"/>
      <c r="E136" s="80"/>
      <c r="F136" s="153"/>
      <c r="G136" s="242"/>
      <c r="H136" s="242"/>
      <c r="I136" s="242">
        <f>AGUSTUS!AL75</f>
        <v>0</v>
      </c>
      <c r="J136" s="242">
        <f>SEPTEMBER!AL134</f>
        <v>0</v>
      </c>
      <c r="K136" s="242">
        <f>OKTOBER!AL134</f>
        <v>0</v>
      </c>
      <c r="L136" s="243">
        <f t="shared" si="31"/>
        <v>0</v>
      </c>
      <c r="M136" s="22"/>
      <c r="N136" s="119"/>
      <c r="O136" s="231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</row>
    <row r="137" spans="1:33" ht="15.75" customHeight="1">
      <c r="A137" s="244"/>
      <c r="B137" s="245"/>
      <c r="C137" s="91">
        <v>4</v>
      </c>
      <c r="D137" s="151"/>
      <c r="E137" s="80"/>
      <c r="F137" s="153"/>
      <c r="G137" s="242"/>
      <c r="H137" s="242"/>
      <c r="I137" s="242">
        <f>AGUSTUS!AL76</f>
        <v>0</v>
      </c>
      <c r="J137" s="242">
        <f>SEPTEMBER!AL135</f>
        <v>0</v>
      </c>
      <c r="K137" s="242">
        <f>OKTOBER!AL135</f>
        <v>0</v>
      </c>
      <c r="L137" s="243">
        <f t="shared" si="31"/>
        <v>0</v>
      </c>
      <c r="M137" s="22"/>
      <c r="N137" s="119"/>
      <c r="O137" s="231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</row>
    <row r="138" spans="1:33" ht="15.75" customHeight="1">
      <c r="A138" s="244"/>
      <c r="B138" s="245"/>
      <c r="C138" s="91">
        <v>5</v>
      </c>
      <c r="D138" s="151"/>
      <c r="E138" s="80"/>
      <c r="F138" s="153"/>
      <c r="G138" s="242"/>
      <c r="H138" s="242"/>
      <c r="I138" s="242">
        <f>AGUSTUS!AL77</f>
        <v>0</v>
      </c>
      <c r="J138" s="242">
        <f>SEPTEMBER!AL136</f>
        <v>0</v>
      </c>
      <c r="K138" s="242">
        <f>OKTOBER!AL136</f>
        <v>0</v>
      </c>
      <c r="L138" s="243">
        <f t="shared" si="31"/>
        <v>0</v>
      </c>
      <c r="M138" s="22"/>
      <c r="N138" s="119"/>
      <c r="O138" s="231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</row>
    <row r="139" spans="1:33" ht="15.75" customHeight="1">
      <c r="A139" s="244"/>
      <c r="B139" s="245"/>
      <c r="C139" s="91">
        <v>6</v>
      </c>
      <c r="D139" s="92"/>
      <c r="E139" s="153"/>
      <c r="F139" s="80"/>
      <c r="G139" s="242"/>
      <c r="H139" s="242"/>
      <c r="I139" s="242">
        <f>AGUSTUS!AL78</f>
        <v>0</v>
      </c>
      <c r="J139" s="242">
        <f>SEPTEMBER!AL137</f>
        <v>0</v>
      </c>
      <c r="K139" s="242">
        <f>OKTOBER!AL137</f>
        <v>0</v>
      </c>
      <c r="L139" s="243">
        <f t="shared" si="31"/>
        <v>0</v>
      </c>
      <c r="M139" s="22"/>
      <c r="N139" s="119"/>
      <c r="O139" s="231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</row>
    <row r="140" spans="1:33" ht="15.75" customHeight="1">
      <c r="A140" s="246"/>
      <c r="B140" s="247"/>
      <c r="C140" s="91">
        <v>7</v>
      </c>
      <c r="D140" s="83"/>
      <c r="E140" s="84"/>
      <c r="F140" s="84"/>
      <c r="G140" s="242"/>
      <c r="H140" s="242"/>
      <c r="I140" s="242">
        <f>AGUSTUS!AL79</f>
        <v>0</v>
      </c>
      <c r="J140" s="242">
        <f>SEPTEMBER!AL138</f>
        <v>0</v>
      </c>
      <c r="K140" s="242">
        <f>OKTOBER!AL138</f>
        <v>0</v>
      </c>
      <c r="L140" s="243">
        <f t="shared" si="31"/>
        <v>0</v>
      </c>
      <c r="M140" s="238"/>
      <c r="N140" s="119"/>
      <c r="O140" s="231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</row>
    <row r="141" spans="1:33" ht="15.75" customHeight="1">
      <c r="A141" s="248"/>
      <c r="B141" s="249"/>
      <c r="C141" s="293" t="s">
        <v>16</v>
      </c>
      <c r="D141" s="292"/>
      <c r="E141" s="51">
        <f t="shared" ref="E141:F141" si="32">SUM(E134:E140)</f>
        <v>576</v>
      </c>
      <c r="F141" s="51">
        <f t="shared" si="32"/>
        <v>178</v>
      </c>
      <c r="G141" s="250"/>
      <c r="H141" s="250"/>
      <c r="I141" s="250"/>
      <c r="J141" s="250"/>
      <c r="K141" s="250"/>
      <c r="L141" s="240">
        <f>SUM(L134:L140)</f>
        <v>3</v>
      </c>
      <c r="M141" s="251"/>
      <c r="N141" s="119"/>
      <c r="O141" s="231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</row>
    <row r="142" spans="1:33" ht="15.75" customHeight="1">
      <c r="A142" s="241">
        <v>17</v>
      </c>
      <c r="B142" s="200" t="s">
        <v>93</v>
      </c>
      <c r="C142" s="72">
        <v>1</v>
      </c>
      <c r="D142" s="201" t="s">
        <v>94</v>
      </c>
      <c r="E142" s="167">
        <v>340</v>
      </c>
      <c r="F142" s="174">
        <v>70</v>
      </c>
      <c r="G142" s="242"/>
      <c r="H142" s="242"/>
      <c r="I142" s="242">
        <v>0</v>
      </c>
      <c r="J142" s="242">
        <f>SEPTEMBER!AL140</f>
        <v>11</v>
      </c>
      <c r="K142" s="242">
        <f>OKTOBER!AL140</f>
        <v>0</v>
      </c>
      <c r="L142" s="243">
        <f t="shared" ref="L142:L148" si="33">SUM(G142:K142)</f>
        <v>11</v>
      </c>
      <c r="M142" s="27"/>
      <c r="N142" s="119"/>
      <c r="O142" s="231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</row>
    <row r="143" spans="1:33" ht="15.75" customHeight="1">
      <c r="A143" s="244"/>
      <c r="B143" s="245"/>
      <c r="C143" s="91">
        <v>2</v>
      </c>
      <c r="D143" s="151"/>
      <c r="E143" s="80"/>
      <c r="F143" s="153"/>
      <c r="G143" s="242"/>
      <c r="H143" s="242"/>
      <c r="I143" s="242">
        <f>AGUSTUS!AL82</f>
        <v>0</v>
      </c>
      <c r="J143" s="242">
        <f>SEPTEMBER!AL141</f>
        <v>0</v>
      </c>
      <c r="K143" s="242">
        <f>OKTOBER!AL141</f>
        <v>0</v>
      </c>
      <c r="L143" s="243">
        <f t="shared" si="33"/>
        <v>0</v>
      </c>
      <c r="M143" s="22"/>
      <c r="N143" s="119"/>
      <c r="O143" s="231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</row>
    <row r="144" spans="1:33" ht="15.75" customHeight="1">
      <c r="A144" s="244"/>
      <c r="B144" s="245"/>
      <c r="C144" s="219">
        <v>3</v>
      </c>
      <c r="D144" s="16"/>
      <c r="E144" s="25"/>
      <c r="F144" s="17"/>
      <c r="G144" s="242"/>
      <c r="H144" s="242"/>
      <c r="I144" s="242">
        <f>AGUSTUS!AL83</f>
        <v>0</v>
      </c>
      <c r="J144" s="242">
        <f>SEPTEMBER!AL142</f>
        <v>0</v>
      </c>
      <c r="K144" s="242">
        <f>OKTOBER!AL142</f>
        <v>0</v>
      </c>
      <c r="L144" s="243">
        <f t="shared" si="33"/>
        <v>0</v>
      </c>
      <c r="M144" s="22"/>
      <c r="N144" s="119"/>
      <c r="O144" s="231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</row>
    <row r="145" spans="1:33" ht="15.75" customHeight="1">
      <c r="A145" s="244"/>
      <c r="B145" s="245"/>
      <c r="C145" s="219">
        <v>4</v>
      </c>
      <c r="D145" s="16"/>
      <c r="E145" s="25"/>
      <c r="F145" s="17"/>
      <c r="G145" s="242"/>
      <c r="H145" s="242"/>
      <c r="I145" s="242">
        <f>AGUSTUS!AL84</f>
        <v>0</v>
      </c>
      <c r="J145" s="242">
        <f>SEPTEMBER!AL143</f>
        <v>0</v>
      </c>
      <c r="K145" s="242">
        <f>OKTOBER!AL143</f>
        <v>0</v>
      </c>
      <c r="L145" s="243">
        <f t="shared" si="33"/>
        <v>0</v>
      </c>
      <c r="M145" s="22"/>
      <c r="N145" s="119"/>
      <c r="O145" s="231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</row>
    <row r="146" spans="1:33" ht="15.75" customHeight="1">
      <c r="A146" s="244"/>
      <c r="B146" s="245"/>
      <c r="C146" s="219">
        <v>5</v>
      </c>
      <c r="D146" s="16"/>
      <c r="E146" s="25"/>
      <c r="F146" s="17"/>
      <c r="G146" s="242"/>
      <c r="H146" s="242"/>
      <c r="I146" s="242">
        <f>AGUSTUS!AL85</f>
        <v>0</v>
      </c>
      <c r="J146" s="242">
        <f>SEPTEMBER!AL144</f>
        <v>0</v>
      </c>
      <c r="K146" s="242">
        <f>OKTOBER!AL144</f>
        <v>0</v>
      </c>
      <c r="L146" s="243">
        <f t="shared" si="33"/>
        <v>0</v>
      </c>
      <c r="M146" s="22"/>
      <c r="N146" s="119"/>
      <c r="O146" s="231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</row>
    <row r="147" spans="1:33" ht="15.75" customHeight="1">
      <c r="A147" s="244"/>
      <c r="B147" s="245"/>
      <c r="C147" s="219">
        <v>6</v>
      </c>
      <c r="D147" s="16"/>
      <c r="E147" s="25"/>
      <c r="F147" s="17"/>
      <c r="G147" s="242"/>
      <c r="H147" s="242"/>
      <c r="I147" s="242">
        <f>AGUSTUS!AL86</f>
        <v>0</v>
      </c>
      <c r="J147" s="242">
        <f>SEPTEMBER!AL145</f>
        <v>0</v>
      </c>
      <c r="K147" s="242">
        <f>OKTOBER!AL145</f>
        <v>0</v>
      </c>
      <c r="L147" s="243">
        <f t="shared" si="33"/>
        <v>0</v>
      </c>
      <c r="M147" s="22"/>
      <c r="N147" s="119"/>
      <c r="O147" s="231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</row>
    <row r="148" spans="1:33" ht="15.75" customHeight="1">
      <c r="A148" s="246"/>
      <c r="B148" s="247"/>
      <c r="C148" s="258">
        <v>7</v>
      </c>
      <c r="D148" s="16"/>
      <c r="E148" s="17"/>
      <c r="F148" s="17"/>
      <c r="G148" s="242"/>
      <c r="H148" s="242"/>
      <c r="I148" s="242">
        <f>AGUSTUS!AL87</f>
        <v>0</v>
      </c>
      <c r="J148" s="242">
        <f>SEPTEMBER!AL146</f>
        <v>0</v>
      </c>
      <c r="K148" s="242">
        <f>OKTOBER!AL146</f>
        <v>0</v>
      </c>
      <c r="L148" s="243">
        <f t="shared" si="33"/>
        <v>0</v>
      </c>
      <c r="M148" s="238"/>
      <c r="N148" s="119"/>
      <c r="O148" s="231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</row>
    <row r="149" spans="1:33" ht="15.75" customHeight="1">
      <c r="A149" s="248"/>
      <c r="B149" s="249"/>
      <c r="C149" s="316" t="s">
        <v>16</v>
      </c>
      <c r="D149" s="292"/>
      <c r="E149" s="259">
        <f t="shared" ref="E149:F149" si="34">SUM(E142:E148)</f>
        <v>340</v>
      </c>
      <c r="F149" s="259">
        <f t="shared" si="34"/>
        <v>70</v>
      </c>
      <c r="G149" s="250"/>
      <c r="H149" s="250"/>
      <c r="I149" s="250"/>
      <c r="J149" s="250"/>
      <c r="K149" s="250"/>
      <c r="L149" s="240">
        <f>SUM(L142:L148)</f>
        <v>11</v>
      </c>
      <c r="M149" s="251"/>
      <c r="N149" s="119"/>
      <c r="O149" s="231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</row>
    <row r="150" spans="1:33" ht="15.75" customHeight="1">
      <c r="A150" s="241">
        <v>18</v>
      </c>
      <c r="B150" s="212"/>
      <c r="C150" s="260">
        <v>1</v>
      </c>
      <c r="D150" s="16"/>
      <c r="E150" s="25"/>
      <c r="F150" s="17"/>
      <c r="G150" s="242"/>
      <c r="H150" s="242"/>
      <c r="I150" s="242">
        <v>0</v>
      </c>
      <c r="J150" s="242">
        <f>SEPTEMBER!AL148</f>
        <v>0</v>
      </c>
      <c r="K150" s="242">
        <f>OKTOBER!AL148</f>
        <v>0</v>
      </c>
      <c r="L150" s="243">
        <f t="shared" ref="L150:L156" si="35">SUM(G150:K150)</f>
        <v>0</v>
      </c>
      <c r="M150" s="27"/>
      <c r="N150" s="119"/>
      <c r="O150" s="231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</row>
    <row r="151" spans="1:33" ht="15.75" customHeight="1">
      <c r="A151" s="244"/>
      <c r="B151" s="245"/>
      <c r="C151" s="219">
        <v>2</v>
      </c>
      <c r="D151" s="16"/>
      <c r="E151" s="25"/>
      <c r="F151" s="17"/>
      <c r="G151" s="242"/>
      <c r="H151" s="242"/>
      <c r="I151" s="242">
        <f>AGUSTUS!AL82</f>
        <v>0</v>
      </c>
      <c r="J151" s="242">
        <f>SEPTEMBER!AL149</f>
        <v>0</v>
      </c>
      <c r="K151" s="242">
        <f>OKTOBER!AL149</f>
        <v>0</v>
      </c>
      <c r="L151" s="243">
        <f t="shared" si="35"/>
        <v>0</v>
      </c>
      <c r="M151" s="22"/>
      <c r="N151" s="119"/>
      <c r="O151" s="231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</row>
    <row r="152" spans="1:33" ht="15.75" customHeight="1">
      <c r="A152" s="244"/>
      <c r="B152" s="245"/>
      <c r="C152" s="219">
        <v>3</v>
      </c>
      <c r="D152" s="16"/>
      <c r="E152" s="25"/>
      <c r="F152" s="17"/>
      <c r="G152" s="242"/>
      <c r="H152" s="242"/>
      <c r="I152" s="242">
        <f>AGUSTUS!AL83</f>
        <v>0</v>
      </c>
      <c r="J152" s="242">
        <f>SEPTEMBER!AL150</f>
        <v>0</v>
      </c>
      <c r="K152" s="242">
        <f>OKTOBER!AL150</f>
        <v>0</v>
      </c>
      <c r="L152" s="243">
        <f t="shared" si="35"/>
        <v>0</v>
      </c>
      <c r="M152" s="22"/>
      <c r="N152" s="119"/>
      <c r="O152" s="231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</row>
    <row r="153" spans="1:33" ht="15.75" customHeight="1">
      <c r="A153" s="244"/>
      <c r="B153" s="245"/>
      <c r="C153" s="219">
        <v>4</v>
      </c>
      <c r="D153" s="16"/>
      <c r="E153" s="25"/>
      <c r="F153" s="17"/>
      <c r="G153" s="242"/>
      <c r="H153" s="242"/>
      <c r="I153" s="242">
        <f>AGUSTUS!AL84</f>
        <v>0</v>
      </c>
      <c r="J153" s="242">
        <f>SEPTEMBER!AL151</f>
        <v>0</v>
      </c>
      <c r="K153" s="242">
        <f>OKTOBER!AL151</f>
        <v>0</v>
      </c>
      <c r="L153" s="243">
        <f t="shared" si="35"/>
        <v>0</v>
      </c>
      <c r="M153" s="22"/>
      <c r="N153" s="119"/>
      <c r="O153" s="231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</row>
    <row r="154" spans="1:33" ht="15.75" customHeight="1">
      <c r="A154" s="244"/>
      <c r="B154" s="245"/>
      <c r="C154" s="219">
        <v>5</v>
      </c>
      <c r="D154" s="16"/>
      <c r="E154" s="25"/>
      <c r="F154" s="17"/>
      <c r="G154" s="242"/>
      <c r="H154" s="242"/>
      <c r="I154" s="242">
        <f>AGUSTUS!AL85</f>
        <v>0</v>
      </c>
      <c r="J154" s="242">
        <f>SEPTEMBER!AL152</f>
        <v>0</v>
      </c>
      <c r="K154" s="242">
        <f>OKTOBER!AL152</f>
        <v>0</v>
      </c>
      <c r="L154" s="243">
        <f t="shared" si="35"/>
        <v>0</v>
      </c>
      <c r="M154" s="22"/>
      <c r="N154" s="119"/>
      <c r="O154" s="231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</row>
    <row r="155" spans="1:33" ht="15.75" customHeight="1">
      <c r="A155" s="244"/>
      <c r="B155" s="245"/>
      <c r="C155" s="219">
        <v>6</v>
      </c>
      <c r="D155" s="16"/>
      <c r="E155" s="25"/>
      <c r="F155" s="17"/>
      <c r="G155" s="242"/>
      <c r="H155" s="242"/>
      <c r="I155" s="242">
        <f>AGUSTUS!AL86</f>
        <v>0</v>
      </c>
      <c r="J155" s="242">
        <f>SEPTEMBER!AL153</f>
        <v>0</v>
      </c>
      <c r="K155" s="242">
        <f>OKTOBER!AL153</f>
        <v>0</v>
      </c>
      <c r="L155" s="243">
        <f t="shared" si="35"/>
        <v>0</v>
      </c>
      <c r="M155" s="22"/>
      <c r="N155" s="119"/>
      <c r="O155" s="231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</row>
    <row r="156" spans="1:33" ht="15.75" customHeight="1">
      <c r="A156" s="246"/>
      <c r="B156" s="247"/>
      <c r="C156" s="258">
        <v>7</v>
      </c>
      <c r="D156" s="16"/>
      <c r="E156" s="17"/>
      <c r="F156" s="17"/>
      <c r="G156" s="242"/>
      <c r="H156" s="242"/>
      <c r="I156" s="242">
        <f>AGUSTUS!AL87</f>
        <v>0</v>
      </c>
      <c r="J156" s="242">
        <f>SEPTEMBER!AL154</f>
        <v>0</v>
      </c>
      <c r="K156" s="242">
        <f>OKTOBER!AL154</f>
        <v>0</v>
      </c>
      <c r="L156" s="243">
        <f t="shared" si="35"/>
        <v>0</v>
      </c>
      <c r="M156" s="238"/>
      <c r="N156" s="119"/>
      <c r="O156" s="231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</row>
    <row r="157" spans="1:33" ht="15.75" customHeight="1">
      <c r="A157" s="248"/>
      <c r="B157" s="249"/>
      <c r="C157" s="316" t="s">
        <v>16</v>
      </c>
      <c r="D157" s="292"/>
      <c r="E157" s="259">
        <f t="shared" ref="E157:F157" si="36">SUM(E150:E156)</f>
        <v>0</v>
      </c>
      <c r="F157" s="259">
        <f t="shared" si="36"/>
        <v>0</v>
      </c>
      <c r="G157" s="250"/>
      <c r="H157" s="250"/>
      <c r="I157" s="250"/>
      <c r="J157" s="250"/>
      <c r="K157" s="250"/>
      <c r="L157" s="240">
        <f>SUM(L150:L156)</f>
        <v>0</v>
      </c>
      <c r="M157" s="251"/>
      <c r="N157" s="119"/>
      <c r="O157" s="231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</row>
    <row r="158" spans="1:33" ht="15.75" customHeight="1">
      <c r="A158" s="241">
        <v>19</v>
      </c>
      <c r="B158" s="212"/>
      <c r="C158" s="260">
        <v>1</v>
      </c>
      <c r="D158" s="16"/>
      <c r="E158" s="25"/>
      <c r="F158" s="17"/>
      <c r="G158" s="242"/>
      <c r="H158" s="242"/>
      <c r="I158" s="242">
        <v>0</v>
      </c>
      <c r="J158" s="242">
        <f>SEPTEMBER!AL156</f>
        <v>0</v>
      </c>
      <c r="K158" s="242">
        <f>OKTOBER!AL156</f>
        <v>0</v>
      </c>
      <c r="L158" s="243">
        <f t="shared" ref="L158:L164" si="37">SUM(G158:K158)</f>
        <v>0</v>
      </c>
      <c r="M158" s="27"/>
      <c r="N158" s="119"/>
      <c r="O158" s="231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</row>
    <row r="159" spans="1:33" ht="15.75" customHeight="1">
      <c r="A159" s="244"/>
      <c r="B159" s="245"/>
      <c r="C159" s="219">
        <v>2</v>
      </c>
      <c r="D159" s="16"/>
      <c r="E159" s="25"/>
      <c r="F159" s="17"/>
      <c r="G159" s="242"/>
      <c r="H159" s="242"/>
      <c r="I159" s="242">
        <f>AGUSTUS!AL90</f>
        <v>0</v>
      </c>
      <c r="J159" s="242">
        <f>SEPTEMBER!AL157</f>
        <v>0</v>
      </c>
      <c r="K159" s="242">
        <f>OKTOBER!AL157</f>
        <v>0</v>
      </c>
      <c r="L159" s="243">
        <f t="shared" si="37"/>
        <v>0</v>
      </c>
      <c r="M159" s="22"/>
      <c r="N159" s="119"/>
      <c r="O159" s="231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</row>
    <row r="160" spans="1:33" ht="15.75" customHeight="1">
      <c r="A160" s="244"/>
      <c r="B160" s="245"/>
      <c r="C160" s="219">
        <v>3</v>
      </c>
      <c r="D160" s="16"/>
      <c r="E160" s="25"/>
      <c r="F160" s="17"/>
      <c r="G160" s="242"/>
      <c r="H160" s="242"/>
      <c r="I160" s="242">
        <f>AGUSTUS!AL91</f>
        <v>0</v>
      </c>
      <c r="J160" s="242">
        <f>SEPTEMBER!AL158</f>
        <v>0</v>
      </c>
      <c r="K160" s="242">
        <f>OKTOBER!AL158</f>
        <v>0</v>
      </c>
      <c r="L160" s="243">
        <f t="shared" si="37"/>
        <v>0</v>
      </c>
      <c r="M160" s="22"/>
      <c r="N160" s="119"/>
      <c r="O160" s="231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</row>
    <row r="161" spans="1:33" ht="15.75" customHeight="1">
      <c r="A161" s="244"/>
      <c r="B161" s="245"/>
      <c r="C161" s="219">
        <v>4</v>
      </c>
      <c r="D161" s="16"/>
      <c r="E161" s="25"/>
      <c r="F161" s="17"/>
      <c r="G161" s="242"/>
      <c r="H161" s="242"/>
      <c r="I161" s="242">
        <f>AGUSTUS!AL92</f>
        <v>0</v>
      </c>
      <c r="J161" s="242">
        <f>SEPTEMBER!AL159</f>
        <v>0</v>
      </c>
      <c r="K161" s="242">
        <f>OKTOBER!AL159</f>
        <v>0</v>
      </c>
      <c r="L161" s="243">
        <f t="shared" si="37"/>
        <v>0</v>
      </c>
      <c r="M161" s="22"/>
      <c r="N161" s="119"/>
      <c r="O161" s="231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</row>
    <row r="162" spans="1:33" ht="15.75" customHeight="1">
      <c r="A162" s="244"/>
      <c r="B162" s="245"/>
      <c r="C162" s="219">
        <v>5</v>
      </c>
      <c r="D162" s="16"/>
      <c r="E162" s="25"/>
      <c r="F162" s="17"/>
      <c r="G162" s="242"/>
      <c r="H162" s="242"/>
      <c r="I162" s="242">
        <f>AGUSTUS!AL93</f>
        <v>0</v>
      </c>
      <c r="J162" s="242">
        <f>SEPTEMBER!AL160</f>
        <v>0</v>
      </c>
      <c r="K162" s="242">
        <f>OKTOBER!AL160</f>
        <v>0</v>
      </c>
      <c r="L162" s="243">
        <f t="shared" si="37"/>
        <v>0</v>
      </c>
      <c r="M162" s="22"/>
      <c r="N162" s="119"/>
      <c r="O162" s="231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</row>
    <row r="163" spans="1:33" ht="15.75" customHeight="1">
      <c r="A163" s="244"/>
      <c r="B163" s="245"/>
      <c r="C163" s="219">
        <v>6</v>
      </c>
      <c r="D163" s="16"/>
      <c r="E163" s="25"/>
      <c r="F163" s="17"/>
      <c r="G163" s="242"/>
      <c r="H163" s="242"/>
      <c r="I163" s="242">
        <f>AGUSTUS!AL94</f>
        <v>0</v>
      </c>
      <c r="J163" s="242">
        <f>SEPTEMBER!AL161</f>
        <v>0</v>
      </c>
      <c r="K163" s="242">
        <f>OKTOBER!AL161</f>
        <v>0</v>
      </c>
      <c r="L163" s="243">
        <f t="shared" si="37"/>
        <v>0</v>
      </c>
      <c r="M163" s="22"/>
      <c r="N163" s="119"/>
      <c r="O163" s="231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</row>
    <row r="164" spans="1:33" ht="15.75" customHeight="1">
      <c r="A164" s="246"/>
      <c r="B164" s="247"/>
      <c r="C164" s="258">
        <v>7</v>
      </c>
      <c r="D164" s="16"/>
      <c r="E164" s="17"/>
      <c r="F164" s="17"/>
      <c r="G164" s="242"/>
      <c r="H164" s="242"/>
      <c r="I164" s="242">
        <f>AGUSTUS!AL95</f>
        <v>0</v>
      </c>
      <c r="J164" s="242">
        <f>SEPTEMBER!AL162</f>
        <v>0</v>
      </c>
      <c r="K164" s="242">
        <f>OKTOBER!AL162</f>
        <v>0</v>
      </c>
      <c r="L164" s="243">
        <f t="shared" si="37"/>
        <v>0</v>
      </c>
      <c r="M164" s="238"/>
      <c r="N164" s="119"/>
      <c r="O164" s="231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</row>
    <row r="165" spans="1:33" ht="15.75" customHeight="1">
      <c r="A165" s="248"/>
      <c r="B165" s="249"/>
      <c r="C165" s="316" t="s">
        <v>16</v>
      </c>
      <c r="D165" s="292"/>
      <c r="E165" s="259">
        <f t="shared" ref="E165:F165" si="38">SUM(E158:E164)</f>
        <v>0</v>
      </c>
      <c r="F165" s="259">
        <f t="shared" si="38"/>
        <v>0</v>
      </c>
      <c r="G165" s="250"/>
      <c r="H165" s="250"/>
      <c r="I165" s="250"/>
      <c r="J165" s="250"/>
      <c r="K165" s="250"/>
      <c r="L165" s="240">
        <f>SUM(L158:L164)</f>
        <v>0</v>
      </c>
      <c r="M165" s="251"/>
      <c r="N165" s="119"/>
      <c r="O165" s="231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</row>
    <row r="166" spans="1:33" ht="16.5" customHeight="1">
      <c r="A166" s="261"/>
      <c r="B166" s="262"/>
      <c r="C166" s="263"/>
      <c r="D166" s="263"/>
      <c r="E166" s="264"/>
      <c r="F166" s="264"/>
      <c r="G166" s="264"/>
      <c r="H166" s="264"/>
      <c r="I166" s="264"/>
      <c r="J166" s="264"/>
      <c r="K166" s="264"/>
      <c r="L166" s="265"/>
      <c r="M166" s="266"/>
      <c r="N166" s="119"/>
      <c r="O166" s="231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</row>
    <row r="167" spans="1:33" ht="15" customHeight="1">
      <c r="A167" s="267"/>
      <c r="B167" s="268"/>
      <c r="C167" s="268"/>
      <c r="D167" s="268"/>
      <c r="E167" s="269"/>
      <c r="F167" s="269"/>
      <c r="G167" s="269"/>
      <c r="H167" s="269"/>
      <c r="I167" s="269"/>
      <c r="J167" s="269"/>
      <c r="K167" s="269"/>
      <c r="L167" s="269"/>
      <c r="M167" s="270"/>
      <c r="N167" s="116"/>
      <c r="O167" s="164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</row>
    <row r="168" spans="1:33" ht="15" customHeight="1">
      <c r="A168" s="314" t="s">
        <v>21</v>
      </c>
      <c r="B168" s="297"/>
      <c r="C168" s="271">
        <v>56</v>
      </c>
      <c r="D168" s="272" t="s">
        <v>106</v>
      </c>
      <c r="E168" s="273">
        <f t="shared" ref="E168:F168" si="39">E19+E27+E35+E43+E51+E59+E67+E75+E83+E165+E141+E133+E125+E117+E109+E99+E91+E149+E157</f>
        <v>44968</v>
      </c>
      <c r="F168" s="273">
        <f t="shared" si="39"/>
        <v>14955</v>
      </c>
      <c r="G168" s="273">
        <f t="shared" ref="G168:H168" si="40">SUM(G8:G51)</f>
        <v>23</v>
      </c>
      <c r="H168" s="273">
        <f t="shared" si="40"/>
        <v>7</v>
      </c>
      <c r="I168" s="273">
        <f t="shared" ref="I168:K168" si="41">SUM(I8:I165)</f>
        <v>118</v>
      </c>
      <c r="J168" s="273">
        <f t="shared" si="41"/>
        <v>361</v>
      </c>
      <c r="K168" s="273">
        <f t="shared" si="41"/>
        <v>0</v>
      </c>
      <c r="L168" s="273">
        <f>L19+L27+L35+L43+L51+L59+L67+L75+L83+L165+L141+L133+L125+L117+L109+L99+L91+L157+L149</f>
        <v>509</v>
      </c>
      <c r="M168" s="274" t="e">
        <f>SUM(#REF!)</f>
        <v>#REF!</v>
      </c>
      <c r="N168" s="275"/>
      <c r="O168" s="276"/>
      <c r="P168" s="277"/>
      <c r="Q168" s="275"/>
      <c r="R168" s="275"/>
      <c r="S168" s="275"/>
      <c r="T168" s="275"/>
      <c r="U168" s="275"/>
      <c r="V168" s="275"/>
      <c r="W168" s="275"/>
      <c r="X168" s="275"/>
      <c r="Y168" s="275"/>
      <c r="Z168" s="275"/>
      <c r="AA168" s="275"/>
      <c r="AB168" s="275"/>
      <c r="AC168" s="275"/>
      <c r="AD168" s="275"/>
      <c r="AE168" s="275"/>
      <c r="AF168" s="275"/>
      <c r="AG168" s="275"/>
    </row>
    <row r="169" spans="1:33" ht="15.75" customHeight="1">
      <c r="A169" s="278" t="s">
        <v>107</v>
      </c>
      <c r="B169" s="116"/>
      <c r="C169" s="105"/>
      <c r="D169" s="105"/>
      <c r="E169" s="279"/>
      <c r="F169" s="279"/>
      <c r="G169" s="105"/>
      <c r="H169" s="105"/>
      <c r="I169" s="105"/>
      <c r="J169" s="105"/>
      <c r="K169" s="105"/>
      <c r="L169" s="280"/>
      <c r="M169" s="116"/>
      <c r="N169" s="116"/>
      <c r="O169" s="164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</row>
    <row r="170" spans="1:33" ht="15" customHeight="1">
      <c r="A170" s="315"/>
      <c r="B170" s="299"/>
      <c r="C170" s="282"/>
      <c r="D170" s="282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  <c r="AA170" s="157"/>
      <c r="AB170" s="157"/>
      <c r="AC170" s="157"/>
      <c r="AD170" s="157"/>
      <c r="AE170" s="157"/>
      <c r="AF170" s="157"/>
      <c r="AG170" s="157"/>
    </row>
    <row r="171" spans="1:33" ht="15" customHeight="1">
      <c r="A171" s="299"/>
      <c r="B171" s="299"/>
      <c r="C171" s="282"/>
      <c r="D171" s="282"/>
      <c r="E171" s="157"/>
      <c r="I171" s="157"/>
      <c r="J171" s="157"/>
      <c r="K171" s="157"/>
      <c r="L171" s="158" t="s">
        <v>54</v>
      </c>
      <c r="M171" s="158"/>
      <c r="N171" s="158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  <c r="Z171" s="157"/>
      <c r="AA171" s="157"/>
      <c r="AB171" s="157"/>
      <c r="AC171" s="157"/>
      <c r="AD171" s="157"/>
      <c r="AE171" s="157"/>
      <c r="AF171" s="157"/>
      <c r="AG171" s="157"/>
    </row>
    <row r="172" spans="1:33" ht="15" customHeight="1">
      <c r="A172" s="299"/>
      <c r="B172" s="299"/>
      <c r="C172" s="157"/>
      <c r="D172" s="282" t="s">
        <v>107</v>
      </c>
      <c r="E172" s="157"/>
      <c r="I172" s="157"/>
      <c r="J172" s="157"/>
      <c r="K172" s="157"/>
      <c r="L172" s="159" t="s">
        <v>55</v>
      </c>
      <c r="M172" s="159"/>
      <c r="N172" s="158"/>
      <c r="O172" s="157"/>
      <c r="P172" s="157"/>
      <c r="Q172" s="157"/>
      <c r="R172" s="157"/>
      <c r="S172" s="157"/>
      <c r="T172" s="157"/>
      <c r="U172" s="157"/>
      <c r="V172" s="157"/>
      <c r="W172" s="157"/>
      <c r="X172" s="157"/>
      <c r="Y172" s="157"/>
      <c r="Z172" s="157"/>
      <c r="AA172" s="157"/>
      <c r="AB172" s="157"/>
      <c r="AC172" s="157"/>
      <c r="AD172" s="157"/>
      <c r="AE172" s="157"/>
      <c r="AF172" s="157"/>
      <c r="AG172" s="157"/>
    </row>
    <row r="173" spans="1:33" ht="15" customHeight="1">
      <c r="A173" s="299"/>
      <c r="B173" s="299"/>
      <c r="C173" s="157"/>
      <c r="D173" s="283"/>
      <c r="E173" s="160"/>
      <c r="I173" s="160"/>
      <c r="J173" s="157"/>
      <c r="K173" s="157"/>
      <c r="L173" s="158" t="s">
        <v>56</v>
      </c>
      <c r="M173" s="158"/>
      <c r="N173" s="158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</row>
    <row r="174" spans="1:33" ht="15" customHeight="1">
      <c r="A174" s="281"/>
      <c r="B174" s="281"/>
      <c r="C174" s="282"/>
      <c r="D174" s="282"/>
      <c r="E174" s="157"/>
      <c r="I174" s="157"/>
      <c r="J174" s="157"/>
      <c r="K174" s="157"/>
      <c r="L174" s="158" t="s">
        <v>57</v>
      </c>
      <c r="M174" s="158"/>
      <c r="N174" s="116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  <c r="AA174" s="157"/>
      <c r="AB174" s="157"/>
      <c r="AC174" s="157"/>
      <c r="AD174" s="157"/>
      <c r="AE174" s="157"/>
      <c r="AF174" s="157"/>
      <c r="AG174" s="157"/>
    </row>
    <row r="175" spans="1:33" ht="15" customHeight="1">
      <c r="A175" s="281"/>
      <c r="B175" s="281"/>
      <c r="C175" s="282"/>
      <c r="D175" s="282"/>
      <c r="E175" s="157"/>
      <c r="I175" s="157"/>
      <c r="J175" s="157"/>
      <c r="K175" s="157"/>
      <c r="L175" s="159"/>
      <c r="M175" s="159"/>
      <c r="N175" s="116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284"/>
      <c r="AA175" s="157"/>
      <c r="AB175" s="157"/>
      <c r="AC175" s="157"/>
      <c r="AD175" s="157"/>
      <c r="AE175" s="157"/>
      <c r="AF175" s="157"/>
      <c r="AG175" s="157"/>
    </row>
    <row r="176" spans="1:33" ht="15" customHeight="1">
      <c r="A176" s="281"/>
      <c r="B176" s="281"/>
      <c r="C176" s="282"/>
      <c r="D176" s="282"/>
      <c r="E176" s="157"/>
      <c r="I176" s="157"/>
      <c r="J176" s="157"/>
      <c r="K176" s="157"/>
      <c r="L176" s="159"/>
      <c r="M176" s="159"/>
      <c r="N176" s="116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7"/>
      <c r="AB176" s="157"/>
      <c r="AC176" s="157"/>
      <c r="AD176" s="157"/>
      <c r="AE176" s="157"/>
      <c r="AF176" s="157"/>
      <c r="AG176" s="157"/>
    </row>
    <row r="177" spans="1:33" ht="15.75" customHeight="1">
      <c r="A177" s="285"/>
      <c r="B177" s="282"/>
      <c r="C177" s="282"/>
      <c r="D177" s="157"/>
      <c r="E177" s="157"/>
      <c r="I177" s="157"/>
      <c r="J177" s="157"/>
      <c r="K177" s="157"/>
      <c r="L177" s="159"/>
      <c r="M177" s="159"/>
      <c r="N177" s="161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</row>
    <row r="178" spans="1:33" ht="15.75" customHeight="1">
      <c r="A178" s="286"/>
      <c r="B178" s="121"/>
      <c r="C178" s="121"/>
      <c r="D178" s="116"/>
      <c r="E178" s="162"/>
      <c r="I178" s="162"/>
      <c r="J178" s="116"/>
      <c r="K178" s="116"/>
      <c r="L178" s="163" t="s">
        <v>58</v>
      </c>
      <c r="M178" s="163"/>
      <c r="N178" s="158"/>
      <c r="O178" s="164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</row>
    <row r="179" spans="1:33" ht="15.75" customHeight="1">
      <c r="A179" s="286"/>
      <c r="B179" s="121"/>
      <c r="C179" s="121"/>
      <c r="D179" s="116"/>
      <c r="E179" s="162"/>
      <c r="I179" s="162"/>
      <c r="J179" s="116"/>
      <c r="K179" s="116"/>
      <c r="L179" s="158" t="s">
        <v>59</v>
      </c>
      <c r="M179" s="158"/>
      <c r="N179" s="116"/>
      <c r="O179" s="164"/>
      <c r="P179" s="122"/>
      <c r="Q179" s="122"/>
      <c r="R179" s="122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</row>
    <row r="180" spans="1:33" ht="15.75" customHeight="1">
      <c r="A180" s="286"/>
      <c r="B180" s="121"/>
      <c r="C180" s="116"/>
      <c r="D180" s="116"/>
      <c r="E180" s="162"/>
      <c r="I180" s="162"/>
      <c r="J180" s="116"/>
      <c r="K180" s="116"/>
      <c r="L180" s="158" t="s">
        <v>60</v>
      </c>
      <c r="M180" s="158"/>
      <c r="N180" s="116"/>
      <c r="O180" s="164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</row>
    <row r="181" spans="1:33" ht="15.75" customHeight="1">
      <c r="A181" s="286"/>
      <c r="B181" s="116"/>
      <c r="C181" s="116"/>
      <c r="D181" s="116"/>
      <c r="E181" s="162"/>
      <c r="F181" s="162"/>
      <c r="G181" s="116"/>
      <c r="H181" s="116"/>
      <c r="I181" s="116"/>
      <c r="J181" s="116"/>
      <c r="K181" s="116"/>
      <c r="L181" s="128"/>
      <c r="M181" s="116"/>
      <c r="N181" s="116"/>
      <c r="O181" s="164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</row>
    <row r="182" spans="1:33" ht="15.75" customHeight="1">
      <c r="A182" s="286"/>
      <c r="B182" s="116"/>
      <c r="C182" s="116"/>
      <c r="D182" s="116"/>
      <c r="E182" s="162"/>
      <c r="F182" s="162"/>
      <c r="G182" s="116"/>
      <c r="H182" s="116"/>
      <c r="I182" s="116"/>
      <c r="J182" s="116"/>
      <c r="K182" s="116"/>
      <c r="L182" s="128"/>
      <c r="M182" s="116"/>
      <c r="N182" s="116"/>
      <c r="O182" s="164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</row>
    <row r="183" spans="1:33" ht="15.75" customHeight="1">
      <c r="A183" s="286"/>
      <c r="B183" s="116"/>
      <c r="C183" s="116"/>
      <c r="D183" s="116"/>
      <c r="E183" s="162"/>
      <c r="F183" s="162"/>
      <c r="G183" s="116"/>
      <c r="H183" s="116"/>
      <c r="I183" s="116"/>
      <c r="J183" s="116"/>
      <c r="K183" s="116"/>
      <c r="L183" s="128"/>
      <c r="M183" s="116"/>
      <c r="N183" s="116"/>
      <c r="O183" s="164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</row>
    <row r="184" spans="1:33" ht="15.75" customHeight="1">
      <c r="A184" s="286"/>
      <c r="B184" s="116"/>
      <c r="C184" s="116"/>
      <c r="D184" s="116"/>
      <c r="E184" s="162"/>
      <c r="F184" s="162"/>
      <c r="G184" s="116"/>
      <c r="H184" s="116"/>
      <c r="I184" s="116"/>
      <c r="J184" s="116"/>
      <c r="K184" s="116"/>
      <c r="L184" s="128"/>
      <c r="M184" s="116"/>
      <c r="N184" s="116"/>
      <c r="O184" s="164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</row>
    <row r="185" spans="1:33" ht="15.75" customHeight="1">
      <c r="A185" s="286"/>
      <c r="B185" s="116"/>
      <c r="C185" s="116"/>
      <c r="D185" s="116"/>
      <c r="E185" s="162"/>
      <c r="F185" s="162"/>
      <c r="G185" s="116"/>
      <c r="H185" s="116"/>
      <c r="I185" s="116"/>
      <c r="J185" s="116"/>
      <c r="K185" s="116"/>
      <c r="L185" s="128"/>
      <c r="M185" s="116"/>
      <c r="N185" s="116"/>
      <c r="O185" s="164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</row>
    <row r="186" spans="1:33" ht="15.75" customHeight="1">
      <c r="A186" s="286"/>
      <c r="B186" s="116"/>
      <c r="C186" s="116"/>
      <c r="D186" s="116"/>
      <c r="E186" s="162"/>
      <c r="F186" s="162"/>
      <c r="G186" s="116"/>
      <c r="H186" s="116"/>
      <c r="I186" s="116"/>
      <c r="J186" s="116"/>
      <c r="K186" s="116"/>
      <c r="L186" s="128"/>
      <c r="M186" s="116"/>
      <c r="N186" s="116"/>
      <c r="O186" s="164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</row>
    <row r="187" spans="1:33" ht="15.75" customHeight="1">
      <c r="A187" s="286"/>
      <c r="B187" s="116"/>
      <c r="C187" s="116"/>
      <c r="D187" s="116"/>
      <c r="E187" s="162"/>
      <c r="F187" s="162"/>
      <c r="G187" s="116"/>
      <c r="H187" s="116"/>
      <c r="I187" s="116"/>
      <c r="J187" s="116"/>
      <c r="K187" s="116"/>
      <c r="L187" s="128"/>
      <c r="M187" s="116"/>
      <c r="N187" s="116"/>
      <c r="O187" s="164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</row>
    <row r="188" spans="1:33" ht="15.75" customHeight="1">
      <c r="A188" s="286"/>
      <c r="B188" s="116"/>
      <c r="C188" s="116"/>
      <c r="D188" s="116"/>
      <c r="E188" s="162"/>
      <c r="F188" s="162"/>
      <c r="G188" s="116"/>
      <c r="H188" s="116"/>
      <c r="I188" s="116"/>
      <c r="J188" s="116"/>
      <c r="K188" s="116"/>
      <c r="L188" s="128"/>
      <c r="M188" s="116"/>
      <c r="N188" s="116"/>
      <c r="O188" s="164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</row>
    <row r="189" spans="1:33" ht="15.75" customHeight="1">
      <c r="A189" s="286"/>
      <c r="B189" s="116"/>
      <c r="C189" s="116"/>
      <c r="D189" s="116"/>
      <c r="E189" s="162"/>
      <c r="F189" s="162"/>
      <c r="G189" s="116"/>
      <c r="H189" s="116"/>
      <c r="I189" s="116"/>
      <c r="J189" s="116"/>
      <c r="K189" s="116"/>
      <c r="L189" s="128"/>
      <c r="M189" s="116"/>
      <c r="N189" s="116"/>
      <c r="O189" s="164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</row>
    <row r="190" spans="1:33" ht="15.75" customHeight="1">
      <c r="A190" s="286"/>
      <c r="B190" s="116"/>
      <c r="C190" s="116"/>
      <c r="D190" s="116"/>
      <c r="E190" s="162"/>
      <c r="F190" s="162"/>
      <c r="G190" s="116"/>
      <c r="H190" s="116"/>
      <c r="I190" s="116"/>
      <c r="J190" s="116"/>
      <c r="K190" s="116"/>
      <c r="L190" s="128"/>
      <c r="M190" s="116"/>
      <c r="N190" s="116"/>
      <c r="O190" s="164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</row>
    <row r="191" spans="1:33" ht="15.75" customHeight="1">
      <c r="A191" s="286"/>
      <c r="B191" s="116"/>
      <c r="C191" s="116"/>
      <c r="D191" s="116"/>
      <c r="E191" s="162"/>
      <c r="F191" s="162"/>
      <c r="G191" s="116"/>
      <c r="H191" s="116"/>
      <c r="I191" s="116"/>
      <c r="J191" s="116"/>
      <c r="K191" s="116"/>
      <c r="L191" s="128"/>
      <c r="M191" s="116"/>
      <c r="N191" s="116"/>
      <c r="O191" s="164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</row>
    <row r="192" spans="1:33" ht="15.75" customHeight="1">
      <c r="A192" s="286"/>
      <c r="B192" s="116"/>
      <c r="C192" s="116"/>
      <c r="D192" s="116"/>
      <c r="E192" s="162"/>
      <c r="F192" s="162"/>
      <c r="G192" s="116"/>
      <c r="H192" s="116"/>
      <c r="I192" s="116"/>
      <c r="J192" s="116"/>
      <c r="K192" s="116"/>
      <c r="L192" s="128"/>
      <c r="M192" s="116"/>
      <c r="N192" s="116"/>
      <c r="O192" s="164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</row>
    <row r="193" spans="1:33" ht="15.75" customHeight="1">
      <c r="A193" s="286"/>
      <c r="B193" s="116"/>
      <c r="C193" s="116"/>
      <c r="D193" s="116"/>
      <c r="E193" s="162"/>
      <c r="F193" s="162"/>
      <c r="G193" s="116"/>
      <c r="H193" s="116"/>
      <c r="I193" s="116"/>
      <c r="J193" s="116"/>
      <c r="K193" s="116"/>
      <c r="L193" s="128"/>
      <c r="M193" s="116"/>
      <c r="N193" s="116"/>
      <c r="O193" s="164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</row>
    <row r="194" spans="1:33" ht="15.75" customHeight="1">
      <c r="A194" s="286"/>
      <c r="B194" s="116"/>
      <c r="C194" s="116"/>
      <c r="D194" s="116"/>
      <c r="E194" s="162"/>
      <c r="F194" s="162"/>
      <c r="G194" s="116"/>
      <c r="H194" s="116"/>
      <c r="I194" s="116"/>
      <c r="J194" s="116"/>
      <c r="K194" s="116"/>
      <c r="L194" s="128"/>
      <c r="M194" s="116"/>
      <c r="N194" s="116"/>
      <c r="O194" s="164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</row>
    <row r="195" spans="1:33" ht="15.75" customHeight="1">
      <c r="A195" s="286"/>
      <c r="B195" s="116"/>
      <c r="C195" s="116"/>
      <c r="D195" s="116"/>
      <c r="E195" s="162"/>
      <c r="F195" s="162"/>
      <c r="G195" s="116"/>
      <c r="H195" s="116"/>
      <c r="I195" s="116"/>
      <c r="J195" s="116"/>
      <c r="K195" s="116"/>
      <c r="L195" s="128"/>
      <c r="M195" s="116"/>
      <c r="N195" s="116"/>
      <c r="O195" s="164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</row>
    <row r="196" spans="1:33" ht="15.75" customHeight="1">
      <c r="A196" s="286"/>
      <c r="B196" s="116"/>
      <c r="C196" s="116"/>
      <c r="D196" s="116"/>
      <c r="E196" s="162"/>
      <c r="F196" s="162"/>
      <c r="G196" s="116"/>
      <c r="H196" s="116"/>
      <c r="I196" s="116"/>
      <c r="J196" s="116"/>
      <c r="K196" s="116"/>
      <c r="L196" s="128"/>
      <c r="M196" s="116"/>
      <c r="N196" s="116"/>
      <c r="O196" s="164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</row>
    <row r="197" spans="1:33" ht="15.75" customHeight="1">
      <c r="A197" s="286"/>
      <c r="B197" s="116"/>
      <c r="C197" s="116"/>
      <c r="D197" s="116"/>
      <c r="E197" s="162"/>
      <c r="F197" s="162"/>
      <c r="G197" s="116"/>
      <c r="H197" s="116"/>
      <c r="I197" s="116"/>
      <c r="J197" s="116"/>
      <c r="K197" s="116"/>
      <c r="L197" s="128"/>
      <c r="M197" s="116"/>
      <c r="N197" s="116"/>
      <c r="O197" s="164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</row>
    <row r="198" spans="1:33" ht="15.75" customHeight="1">
      <c r="A198" s="286"/>
      <c r="B198" s="116"/>
      <c r="C198" s="116"/>
      <c r="D198" s="116"/>
      <c r="E198" s="162"/>
      <c r="F198" s="162"/>
      <c r="G198" s="116"/>
      <c r="H198" s="116"/>
      <c r="I198" s="116"/>
      <c r="J198" s="116"/>
      <c r="K198" s="116"/>
      <c r="L198" s="128"/>
      <c r="M198" s="116"/>
      <c r="N198" s="116"/>
      <c r="O198" s="164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</row>
    <row r="199" spans="1:33" ht="15.75" customHeight="1">
      <c r="A199" s="286"/>
      <c r="B199" s="116"/>
      <c r="C199" s="116"/>
      <c r="D199" s="116"/>
      <c r="E199" s="162"/>
      <c r="F199" s="162"/>
      <c r="G199" s="116"/>
      <c r="H199" s="116"/>
      <c r="I199" s="116"/>
      <c r="J199" s="116"/>
      <c r="K199" s="116"/>
      <c r="L199" s="128"/>
      <c r="M199" s="116"/>
      <c r="N199" s="116"/>
      <c r="O199" s="164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</row>
    <row r="200" spans="1:33" ht="15.75" customHeight="1">
      <c r="A200" s="286"/>
      <c r="B200" s="116"/>
      <c r="C200" s="116"/>
      <c r="D200" s="116"/>
      <c r="E200" s="162"/>
      <c r="F200" s="162"/>
      <c r="G200" s="116"/>
      <c r="H200" s="116"/>
      <c r="I200" s="116"/>
      <c r="J200" s="116"/>
      <c r="K200" s="116"/>
      <c r="L200" s="128"/>
      <c r="M200" s="116"/>
      <c r="N200" s="116"/>
      <c r="O200" s="164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</row>
    <row r="201" spans="1:33" ht="15.75" customHeight="1">
      <c r="A201" s="286"/>
      <c r="B201" s="116"/>
      <c r="C201" s="116"/>
      <c r="D201" s="116"/>
      <c r="E201" s="162"/>
      <c r="F201" s="162"/>
      <c r="G201" s="116"/>
      <c r="H201" s="116"/>
      <c r="I201" s="116"/>
      <c r="J201" s="116"/>
      <c r="K201" s="116"/>
      <c r="L201" s="128"/>
      <c r="M201" s="116"/>
      <c r="N201" s="116"/>
      <c r="O201" s="164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</row>
    <row r="202" spans="1:33" ht="15.75" customHeight="1">
      <c r="A202" s="286"/>
      <c r="B202" s="116"/>
      <c r="C202" s="116"/>
      <c r="D202" s="116"/>
      <c r="E202" s="162"/>
      <c r="F202" s="162"/>
      <c r="G202" s="116"/>
      <c r="H202" s="116"/>
      <c r="I202" s="116"/>
      <c r="J202" s="116"/>
      <c r="K202" s="116"/>
      <c r="L202" s="128"/>
      <c r="M202" s="116"/>
      <c r="N202" s="116"/>
      <c r="O202" s="164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</row>
    <row r="203" spans="1:33" ht="15.75" customHeight="1">
      <c r="A203" s="286"/>
      <c r="B203" s="116"/>
      <c r="C203" s="116"/>
      <c r="D203" s="116"/>
      <c r="E203" s="162"/>
      <c r="F203" s="162"/>
      <c r="G203" s="116"/>
      <c r="H203" s="116"/>
      <c r="I203" s="116"/>
      <c r="J203" s="116"/>
      <c r="K203" s="116"/>
      <c r="L203" s="128"/>
      <c r="M203" s="116"/>
      <c r="N203" s="116"/>
      <c r="O203" s="164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</row>
    <row r="204" spans="1:33" ht="15.75" customHeight="1">
      <c r="A204" s="286"/>
      <c r="B204" s="116"/>
      <c r="C204" s="116"/>
      <c r="D204" s="116"/>
      <c r="E204" s="162"/>
      <c r="F204" s="162"/>
      <c r="G204" s="116"/>
      <c r="H204" s="116"/>
      <c r="I204" s="116"/>
      <c r="J204" s="116"/>
      <c r="K204" s="116"/>
      <c r="L204" s="128"/>
      <c r="M204" s="116"/>
      <c r="N204" s="116"/>
      <c r="O204" s="164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</row>
    <row r="205" spans="1:33" ht="15.75" customHeight="1">
      <c r="A205" s="286"/>
      <c r="B205" s="116"/>
      <c r="C205" s="116"/>
      <c r="D205" s="116"/>
      <c r="E205" s="162"/>
      <c r="F205" s="162"/>
      <c r="G205" s="116"/>
      <c r="H205" s="116"/>
      <c r="I205" s="116"/>
      <c r="J205" s="116"/>
      <c r="K205" s="116"/>
      <c r="L205" s="128"/>
      <c r="M205" s="116"/>
      <c r="N205" s="116"/>
      <c r="O205" s="164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</row>
    <row r="206" spans="1:33" ht="15.75" customHeight="1">
      <c r="A206" s="286"/>
      <c r="B206" s="116"/>
      <c r="C206" s="116"/>
      <c r="D206" s="116"/>
      <c r="E206" s="162"/>
      <c r="F206" s="162"/>
      <c r="G206" s="116"/>
      <c r="H206" s="116"/>
      <c r="I206" s="116"/>
      <c r="J206" s="116"/>
      <c r="K206" s="116"/>
      <c r="L206" s="128"/>
      <c r="M206" s="116"/>
      <c r="N206" s="116"/>
      <c r="O206" s="164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</row>
    <row r="207" spans="1:33" ht="15.75" customHeight="1">
      <c r="A207" s="286"/>
      <c r="B207" s="116"/>
      <c r="C207" s="116"/>
      <c r="D207" s="116"/>
      <c r="E207" s="162"/>
      <c r="F207" s="162"/>
      <c r="G207" s="116"/>
      <c r="H207" s="116"/>
      <c r="I207" s="116"/>
      <c r="J207" s="116"/>
      <c r="K207" s="116"/>
      <c r="L207" s="128"/>
      <c r="M207" s="116"/>
      <c r="N207" s="116"/>
      <c r="O207" s="164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</row>
    <row r="208" spans="1:33" ht="15.75" customHeight="1">
      <c r="A208" s="286"/>
      <c r="B208" s="116"/>
      <c r="C208" s="116"/>
      <c r="D208" s="116"/>
      <c r="E208" s="162"/>
      <c r="F208" s="162"/>
      <c r="G208" s="116"/>
      <c r="H208" s="116"/>
      <c r="I208" s="116"/>
      <c r="J208" s="116"/>
      <c r="K208" s="116"/>
      <c r="L208" s="128"/>
      <c r="M208" s="116"/>
      <c r="N208" s="116"/>
      <c r="O208" s="164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</row>
    <row r="209" spans="1:33" ht="15.75" customHeight="1">
      <c r="A209" s="286"/>
      <c r="B209" s="116"/>
      <c r="C209" s="116"/>
      <c r="D209" s="116"/>
      <c r="E209" s="162"/>
      <c r="F209" s="162"/>
      <c r="G209" s="116"/>
      <c r="H209" s="116"/>
      <c r="I209" s="116"/>
      <c r="J209" s="116"/>
      <c r="K209" s="116"/>
      <c r="L209" s="128"/>
      <c r="M209" s="116"/>
      <c r="N209" s="116"/>
      <c r="O209" s="164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</row>
    <row r="210" spans="1:33" ht="15.75" customHeight="1">
      <c r="A210" s="286"/>
      <c r="B210" s="116"/>
      <c r="C210" s="116"/>
      <c r="D210" s="116"/>
      <c r="E210" s="162"/>
      <c r="F210" s="162"/>
      <c r="G210" s="116"/>
      <c r="H210" s="116"/>
      <c r="I210" s="116"/>
      <c r="J210" s="116"/>
      <c r="K210" s="116"/>
      <c r="L210" s="128"/>
      <c r="M210" s="116"/>
      <c r="N210" s="116"/>
      <c r="O210" s="164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</row>
    <row r="211" spans="1:33" ht="15.75" customHeight="1">
      <c r="A211" s="286"/>
      <c r="B211" s="116"/>
      <c r="C211" s="116"/>
      <c r="D211" s="116"/>
      <c r="E211" s="162"/>
      <c r="F211" s="162"/>
      <c r="G211" s="116"/>
      <c r="H211" s="116"/>
      <c r="I211" s="116"/>
      <c r="J211" s="116"/>
      <c r="K211" s="116"/>
      <c r="L211" s="128"/>
      <c r="M211" s="116"/>
      <c r="N211" s="116"/>
      <c r="O211" s="164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</row>
    <row r="212" spans="1:33" ht="15.75" customHeight="1">
      <c r="A212" s="286"/>
      <c r="B212" s="116"/>
      <c r="C212" s="116"/>
      <c r="D212" s="116"/>
      <c r="E212" s="162"/>
      <c r="F212" s="162"/>
      <c r="G212" s="116"/>
      <c r="H212" s="116"/>
      <c r="I212" s="116"/>
      <c r="J212" s="116"/>
      <c r="K212" s="116"/>
      <c r="L212" s="128"/>
      <c r="M212" s="116"/>
      <c r="N212" s="116"/>
      <c r="O212" s="164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</row>
    <row r="213" spans="1:33" ht="15.75" customHeight="1">
      <c r="A213" s="286"/>
      <c r="B213" s="116"/>
      <c r="C213" s="116"/>
      <c r="D213" s="116"/>
      <c r="E213" s="162"/>
      <c r="F213" s="162"/>
      <c r="G213" s="116"/>
      <c r="H213" s="116"/>
      <c r="I213" s="116"/>
      <c r="J213" s="116"/>
      <c r="K213" s="116"/>
      <c r="L213" s="128"/>
      <c r="M213" s="116"/>
      <c r="N213" s="116"/>
      <c r="O213" s="164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</row>
    <row r="214" spans="1:33" ht="15.75" customHeight="1">
      <c r="A214" s="286"/>
      <c r="B214" s="116"/>
      <c r="C214" s="116"/>
      <c r="D214" s="116"/>
      <c r="E214" s="162"/>
      <c r="F214" s="162"/>
      <c r="G214" s="116"/>
      <c r="H214" s="116"/>
      <c r="I214" s="116"/>
      <c r="J214" s="116"/>
      <c r="K214" s="116"/>
      <c r="L214" s="128"/>
      <c r="M214" s="116"/>
      <c r="N214" s="116"/>
      <c r="O214" s="164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</row>
    <row r="215" spans="1:33" ht="15.75" customHeight="1">
      <c r="A215" s="286"/>
      <c r="B215" s="116"/>
      <c r="C215" s="116"/>
      <c r="D215" s="116"/>
      <c r="E215" s="162"/>
      <c r="F215" s="162"/>
      <c r="G215" s="116"/>
      <c r="H215" s="116"/>
      <c r="I215" s="116"/>
      <c r="J215" s="116"/>
      <c r="K215" s="116"/>
      <c r="L215" s="128"/>
      <c r="M215" s="116"/>
      <c r="N215" s="116"/>
      <c r="O215" s="164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</row>
    <row r="216" spans="1:33" ht="15.75" customHeight="1">
      <c r="A216" s="286"/>
      <c r="B216" s="116"/>
      <c r="C216" s="116"/>
      <c r="D216" s="116"/>
      <c r="E216" s="162"/>
      <c r="F216" s="162"/>
      <c r="G216" s="116"/>
      <c r="H216" s="116"/>
      <c r="I216" s="116"/>
      <c r="J216" s="116"/>
      <c r="K216" s="116"/>
      <c r="L216" s="128"/>
      <c r="M216" s="116"/>
      <c r="N216" s="116"/>
      <c r="O216" s="164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</row>
    <row r="217" spans="1:33" ht="15.75" customHeight="1">
      <c r="A217" s="286"/>
      <c r="B217" s="116"/>
      <c r="C217" s="116"/>
      <c r="D217" s="116"/>
      <c r="E217" s="162"/>
      <c r="F217" s="162"/>
      <c r="G217" s="116"/>
      <c r="H217" s="116"/>
      <c r="I217" s="116"/>
      <c r="J217" s="116"/>
      <c r="K217" s="116"/>
      <c r="L217" s="128"/>
      <c r="M217" s="116"/>
      <c r="N217" s="116"/>
      <c r="O217" s="164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</row>
    <row r="218" spans="1:33" ht="15.75" customHeight="1">
      <c r="A218" s="286"/>
      <c r="B218" s="116"/>
      <c r="C218" s="116"/>
      <c r="D218" s="116"/>
      <c r="E218" s="162"/>
      <c r="F218" s="162"/>
      <c r="G218" s="116"/>
      <c r="H218" s="116"/>
      <c r="I218" s="116"/>
      <c r="J218" s="116"/>
      <c r="K218" s="116"/>
      <c r="L218" s="128"/>
      <c r="M218" s="116"/>
      <c r="N218" s="116"/>
      <c r="O218" s="164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</row>
    <row r="219" spans="1:33" ht="15.75" customHeight="1">
      <c r="A219" s="286"/>
      <c r="B219" s="116"/>
      <c r="C219" s="116"/>
      <c r="D219" s="116"/>
      <c r="E219" s="162"/>
      <c r="F219" s="162"/>
      <c r="G219" s="116"/>
      <c r="H219" s="116"/>
      <c r="I219" s="116"/>
      <c r="J219" s="116"/>
      <c r="K219" s="116"/>
      <c r="L219" s="128"/>
      <c r="M219" s="116"/>
      <c r="N219" s="116"/>
      <c r="O219" s="164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</row>
    <row r="220" spans="1:33" ht="15.75" customHeight="1">
      <c r="A220" s="286"/>
      <c r="B220" s="116"/>
      <c r="C220" s="116"/>
      <c r="D220" s="116"/>
      <c r="E220" s="162"/>
      <c r="F220" s="162"/>
      <c r="G220" s="116"/>
      <c r="H220" s="116"/>
      <c r="I220" s="116"/>
      <c r="J220" s="116"/>
      <c r="K220" s="116"/>
      <c r="L220" s="128"/>
      <c r="M220" s="116"/>
      <c r="N220" s="116"/>
      <c r="O220" s="164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</row>
    <row r="221" spans="1:33" ht="15.75" customHeight="1">
      <c r="A221" s="286"/>
      <c r="B221" s="116"/>
      <c r="C221" s="116"/>
      <c r="D221" s="116"/>
      <c r="E221" s="162"/>
      <c r="F221" s="162"/>
      <c r="G221" s="116"/>
      <c r="H221" s="116"/>
      <c r="I221" s="116"/>
      <c r="J221" s="116"/>
      <c r="K221" s="116"/>
      <c r="L221" s="128"/>
      <c r="M221" s="116"/>
      <c r="N221" s="116"/>
      <c r="O221" s="164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</row>
    <row r="222" spans="1:33" ht="15.75" customHeight="1">
      <c r="A222" s="286"/>
      <c r="B222" s="116"/>
      <c r="C222" s="116"/>
      <c r="D222" s="116"/>
      <c r="E222" s="162"/>
      <c r="F222" s="162"/>
      <c r="G222" s="116"/>
      <c r="H222" s="116"/>
      <c r="I222" s="116"/>
      <c r="J222" s="116"/>
      <c r="K222" s="116"/>
      <c r="L222" s="128"/>
      <c r="M222" s="116"/>
      <c r="N222" s="116"/>
      <c r="O222" s="164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</row>
    <row r="223" spans="1:33" ht="15.75" customHeight="1">
      <c r="A223" s="286"/>
      <c r="B223" s="116"/>
      <c r="C223" s="116"/>
      <c r="D223" s="116"/>
      <c r="E223" s="162"/>
      <c r="F223" s="162"/>
      <c r="G223" s="116"/>
      <c r="H223" s="116"/>
      <c r="I223" s="116"/>
      <c r="J223" s="116"/>
      <c r="K223" s="116"/>
      <c r="L223" s="128"/>
      <c r="M223" s="116"/>
      <c r="N223" s="116"/>
      <c r="O223" s="164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</row>
    <row r="224" spans="1:33" ht="15.75" customHeight="1">
      <c r="A224" s="286"/>
      <c r="B224" s="116"/>
      <c r="C224" s="116"/>
      <c r="D224" s="116"/>
      <c r="E224" s="162"/>
      <c r="F224" s="162"/>
      <c r="G224" s="116"/>
      <c r="H224" s="116"/>
      <c r="I224" s="116"/>
      <c r="J224" s="116"/>
      <c r="K224" s="116"/>
      <c r="L224" s="128"/>
      <c r="M224" s="116"/>
      <c r="N224" s="116"/>
      <c r="O224" s="164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</row>
    <row r="225" spans="1:33" ht="15.75" customHeight="1">
      <c r="A225" s="286"/>
      <c r="B225" s="116"/>
      <c r="C225" s="116"/>
      <c r="D225" s="116"/>
      <c r="E225" s="162"/>
      <c r="F225" s="162"/>
      <c r="G225" s="116"/>
      <c r="H225" s="116"/>
      <c r="I225" s="116"/>
      <c r="J225" s="116"/>
      <c r="K225" s="116"/>
      <c r="L225" s="128"/>
      <c r="M225" s="116"/>
      <c r="N225" s="116"/>
      <c r="O225" s="164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</row>
    <row r="226" spans="1:33" ht="15.75" customHeight="1">
      <c r="A226" s="286"/>
      <c r="B226" s="116"/>
      <c r="C226" s="116"/>
      <c r="D226" s="116"/>
      <c r="E226" s="162"/>
      <c r="F226" s="162"/>
      <c r="G226" s="116"/>
      <c r="H226" s="116"/>
      <c r="I226" s="116"/>
      <c r="J226" s="116"/>
      <c r="K226" s="116"/>
      <c r="L226" s="128"/>
      <c r="M226" s="116"/>
      <c r="N226" s="116"/>
      <c r="O226" s="164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</row>
    <row r="227" spans="1:33" ht="15.75" customHeight="1">
      <c r="A227" s="286"/>
      <c r="B227" s="116"/>
      <c r="C227" s="116"/>
      <c r="D227" s="116"/>
      <c r="E227" s="162"/>
      <c r="F227" s="162"/>
      <c r="G227" s="116"/>
      <c r="H227" s="116"/>
      <c r="I227" s="116"/>
      <c r="J227" s="116"/>
      <c r="K227" s="116"/>
      <c r="L227" s="128"/>
      <c r="M227" s="116"/>
      <c r="N227" s="116"/>
      <c r="O227" s="164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</row>
    <row r="228" spans="1:33" ht="15.75" customHeight="1">
      <c r="A228" s="286"/>
      <c r="B228" s="116"/>
      <c r="C228" s="116"/>
      <c r="D228" s="116"/>
      <c r="E228" s="162"/>
      <c r="F228" s="162"/>
      <c r="G228" s="116"/>
      <c r="H228" s="116"/>
      <c r="I228" s="116"/>
      <c r="J228" s="116"/>
      <c r="K228" s="116"/>
      <c r="L228" s="128"/>
      <c r="M228" s="116"/>
      <c r="N228" s="116"/>
      <c r="O228" s="164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</row>
    <row r="229" spans="1:33" ht="15.75" customHeight="1">
      <c r="A229" s="286"/>
      <c r="B229" s="116"/>
      <c r="C229" s="116"/>
      <c r="D229" s="116"/>
      <c r="E229" s="162"/>
      <c r="F229" s="162"/>
      <c r="G229" s="116"/>
      <c r="H229" s="116"/>
      <c r="I229" s="116"/>
      <c r="J229" s="116"/>
      <c r="K229" s="116"/>
      <c r="L229" s="128"/>
      <c r="M229" s="116"/>
      <c r="N229" s="116"/>
      <c r="O229" s="164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</row>
    <row r="230" spans="1:33" ht="15.75" customHeight="1">
      <c r="A230" s="286"/>
      <c r="B230" s="116"/>
      <c r="C230" s="116"/>
      <c r="D230" s="116"/>
      <c r="E230" s="162"/>
      <c r="F230" s="162"/>
      <c r="G230" s="116"/>
      <c r="H230" s="116"/>
      <c r="I230" s="116"/>
      <c r="J230" s="116"/>
      <c r="K230" s="116"/>
      <c r="L230" s="128"/>
      <c r="M230" s="116"/>
      <c r="N230" s="116"/>
      <c r="O230" s="164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</row>
    <row r="231" spans="1:33" ht="15.75" customHeight="1">
      <c r="A231" s="286"/>
      <c r="B231" s="116"/>
      <c r="C231" s="116"/>
      <c r="D231" s="116"/>
      <c r="E231" s="162"/>
      <c r="F231" s="162"/>
      <c r="G231" s="116"/>
      <c r="H231" s="116"/>
      <c r="I231" s="116"/>
      <c r="J231" s="116"/>
      <c r="K231" s="116"/>
      <c r="L231" s="128"/>
      <c r="M231" s="116"/>
      <c r="N231" s="116"/>
      <c r="O231" s="164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</row>
    <row r="232" spans="1:33" ht="15.75" customHeight="1">
      <c r="A232" s="286"/>
      <c r="B232" s="116"/>
      <c r="C232" s="116"/>
      <c r="D232" s="116"/>
      <c r="E232" s="162"/>
      <c r="F232" s="162"/>
      <c r="G232" s="116"/>
      <c r="H232" s="116"/>
      <c r="I232" s="116"/>
      <c r="J232" s="116"/>
      <c r="K232" s="116"/>
      <c r="L232" s="128"/>
      <c r="M232" s="116"/>
      <c r="N232" s="116"/>
      <c r="O232" s="164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</row>
    <row r="233" spans="1:33" ht="15.75" customHeight="1">
      <c r="A233" s="286"/>
      <c r="B233" s="116"/>
      <c r="C233" s="116"/>
      <c r="D233" s="116"/>
      <c r="E233" s="162"/>
      <c r="F233" s="162"/>
      <c r="G233" s="116"/>
      <c r="H233" s="116"/>
      <c r="I233" s="116"/>
      <c r="J233" s="116"/>
      <c r="K233" s="116"/>
      <c r="L233" s="128"/>
      <c r="M233" s="116"/>
      <c r="N233" s="116"/>
      <c r="O233" s="164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</row>
    <row r="234" spans="1:33" ht="15.75" customHeight="1">
      <c r="A234" s="286"/>
      <c r="B234" s="116"/>
      <c r="C234" s="116"/>
      <c r="D234" s="116"/>
      <c r="E234" s="162"/>
      <c r="F234" s="162"/>
      <c r="G234" s="116"/>
      <c r="H234" s="116"/>
      <c r="I234" s="116"/>
      <c r="J234" s="116"/>
      <c r="K234" s="116"/>
      <c r="L234" s="128"/>
      <c r="M234" s="116"/>
      <c r="N234" s="116"/>
      <c r="O234" s="164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</row>
    <row r="235" spans="1:33" ht="15.75" customHeight="1">
      <c r="A235" s="286"/>
      <c r="B235" s="116"/>
      <c r="C235" s="116"/>
      <c r="D235" s="116"/>
      <c r="E235" s="162"/>
      <c r="F235" s="162"/>
      <c r="G235" s="116"/>
      <c r="H235" s="116"/>
      <c r="I235" s="116"/>
      <c r="J235" s="116"/>
      <c r="K235" s="116"/>
      <c r="L235" s="128"/>
      <c r="M235" s="116"/>
      <c r="N235" s="116"/>
      <c r="O235" s="164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</row>
    <row r="236" spans="1:33" ht="15.75" customHeight="1">
      <c r="A236" s="286"/>
      <c r="B236" s="116"/>
      <c r="C236" s="116"/>
      <c r="D236" s="116"/>
      <c r="E236" s="162"/>
      <c r="F236" s="162"/>
      <c r="G236" s="116"/>
      <c r="H236" s="116"/>
      <c r="I236" s="116"/>
      <c r="J236" s="116"/>
      <c r="K236" s="116"/>
      <c r="L236" s="128"/>
      <c r="M236" s="116"/>
      <c r="N236" s="116"/>
      <c r="O236" s="164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</row>
    <row r="237" spans="1:33" ht="15.75" customHeight="1">
      <c r="A237" s="286"/>
      <c r="B237" s="116"/>
      <c r="C237" s="116"/>
      <c r="D237" s="116"/>
      <c r="E237" s="162"/>
      <c r="F237" s="162"/>
      <c r="G237" s="116"/>
      <c r="H237" s="116"/>
      <c r="I237" s="116"/>
      <c r="J237" s="116"/>
      <c r="K237" s="116"/>
      <c r="L237" s="128"/>
      <c r="M237" s="116"/>
      <c r="N237" s="116"/>
      <c r="O237" s="164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</row>
    <row r="238" spans="1:33" ht="15.75" customHeight="1">
      <c r="A238" s="286"/>
      <c r="B238" s="116"/>
      <c r="C238" s="116"/>
      <c r="D238" s="116"/>
      <c r="E238" s="162"/>
      <c r="F238" s="162"/>
      <c r="G238" s="116"/>
      <c r="H238" s="116"/>
      <c r="I238" s="116"/>
      <c r="J238" s="116"/>
      <c r="K238" s="116"/>
      <c r="L238" s="128"/>
      <c r="M238" s="116"/>
      <c r="N238" s="116"/>
      <c r="O238" s="164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</row>
    <row r="239" spans="1:33" ht="15.75" customHeight="1">
      <c r="A239" s="286"/>
      <c r="B239" s="116"/>
      <c r="C239" s="116"/>
      <c r="D239" s="116"/>
      <c r="E239" s="162"/>
      <c r="F239" s="162"/>
      <c r="G239" s="116"/>
      <c r="H239" s="116"/>
      <c r="I239" s="116"/>
      <c r="J239" s="116"/>
      <c r="K239" s="116"/>
      <c r="L239" s="128"/>
      <c r="M239" s="116"/>
      <c r="N239" s="116"/>
      <c r="O239" s="164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</row>
    <row r="240" spans="1:33" ht="15.75" customHeight="1">
      <c r="A240" s="286"/>
      <c r="B240" s="116"/>
      <c r="C240" s="116"/>
      <c r="D240" s="116"/>
      <c r="E240" s="162"/>
      <c r="F240" s="162"/>
      <c r="G240" s="116"/>
      <c r="H240" s="116"/>
      <c r="I240" s="116"/>
      <c r="J240" s="116"/>
      <c r="K240" s="116"/>
      <c r="L240" s="128"/>
      <c r="M240" s="116"/>
      <c r="N240" s="116"/>
      <c r="O240" s="164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</row>
    <row r="241" spans="1:33" ht="15.75" customHeight="1">
      <c r="A241" s="286"/>
      <c r="B241" s="116"/>
      <c r="C241" s="116"/>
      <c r="D241" s="116"/>
      <c r="E241" s="162"/>
      <c r="F241" s="162"/>
      <c r="G241" s="116"/>
      <c r="H241" s="116"/>
      <c r="I241" s="116"/>
      <c r="J241" s="116"/>
      <c r="K241" s="116"/>
      <c r="L241" s="128"/>
      <c r="M241" s="116"/>
      <c r="N241" s="116"/>
      <c r="O241" s="164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</row>
    <row r="242" spans="1:33" ht="15.75" customHeight="1">
      <c r="A242" s="286"/>
      <c r="B242" s="116"/>
      <c r="C242" s="116"/>
      <c r="D242" s="116"/>
      <c r="E242" s="162"/>
      <c r="F242" s="162"/>
      <c r="G242" s="116"/>
      <c r="H242" s="116"/>
      <c r="I242" s="116"/>
      <c r="J242" s="116"/>
      <c r="K242" s="116"/>
      <c r="L242" s="128"/>
      <c r="M242" s="116"/>
      <c r="N242" s="116"/>
      <c r="O242" s="164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</row>
    <row r="243" spans="1:33" ht="15.75" customHeight="1">
      <c r="A243" s="286"/>
      <c r="B243" s="116"/>
      <c r="C243" s="116"/>
      <c r="D243" s="116"/>
      <c r="E243" s="162"/>
      <c r="F243" s="162"/>
      <c r="G243" s="116"/>
      <c r="H243" s="116"/>
      <c r="I243" s="116"/>
      <c r="J243" s="116"/>
      <c r="K243" s="116"/>
      <c r="L243" s="128"/>
      <c r="M243" s="116"/>
      <c r="N243" s="116"/>
      <c r="O243" s="164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</row>
    <row r="244" spans="1:33" ht="15.75" customHeight="1">
      <c r="A244" s="286"/>
      <c r="B244" s="116"/>
      <c r="C244" s="116"/>
      <c r="D244" s="116"/>
      <c r="E244" s="162"/>
      <c r="F244" s="162"/>
      <c r="G244" s="116"/>
      <c r="H244" s="116"/>
      <c r="I244" s="116"/>
      <c r="J244" s="116"/>
      <c r="K244" s="116"/>
      <c r="L244" s="128"/>
      <c r="M244" s="116"/>
      <c r="N244" s="116"/>
      <c r="O244" s="164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</row>
    <row r="245" spans="1:33" ht="15.75" customHeight="1">
      <c r="A245" s="286"/>
      <c r="B245" s="116"/>
      <c r="C245" s="116"/>
      <c r="D245" s="116"/>
      <c r="E245" s="162"/>
      <c r="F245" s="162"/>
      <c r="G245" s="116"/>
      <c r="H245" s="116"/>
      <c r="I245" s="116"/>
      <c r="J245" s="116"/>
      <c r="K245" s="116"/>
      <c r="L245" s="128"/>
      <c r="M245" s="116"/>
      <c r="N245" s="116"/>
      <c r="O245" s="164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</row>
    <row r="246" spans="1:33" ht="15.75" customHeight="1">
      <c r="A246" s="286"/>
      <c r="B246" s="116"/>
      <c r="C246" s="116"/>
      <c r="D246" s="116"/>
      <c r="E246" s="162"/>
      <c r="F246" s="162"/>
      <c r="G246" s="116"/>
      <c r="H246" s="116"/>
      <c r="I246" s="116"/>
      <c r="J246" s="116"/>
      <c r="K246" s="116"/>
      <c r="L246" s="128"/>
      <c r="M246" s="116"/>
      <c r="N246" s="116"/>
      <c r="O246" s="164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</row>
    <row r="247" spans="1:33" ht="15.75" customHeight="1">
      <c r="A247" s="286"/>
      <c r="B247" s="116"/>
      <c r="C247" s="116"/>
      <c r="D247" s="116"/>
      <c r="E247" s="162"/>
      <c r="F247" s="162"/>
      <c r="G247" s="116"/>
      <c r="H247" s="116"/>
      <c r="I247" s="116"/>
      <c r="J247" s="116"/>
      <c r="K247" s="116"/>
      <c r="L247" s="128"/>
      <c r="M247" s="116"/>
      <c r="N247" s="116"/>
      <c r="O247" s="164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</row>
    <row r="248" spans="1:33" ht="15.75" customHeight="1">
      <c r="A248" s="286"/>
      <c r="B248" s="116"/>
      <c r="C248" s="116"/>
      <c r="D248" s="116"/>
      <c r="E248" s="162"/>
      <c r="F248" s="162"/>
      <c r="G248" s="116"/>
      <c r="H248" s="116"/>
      <c r="I248" s="116"/>
      <c r="J248" s="116"/>
      <c r="K248" s="116"/>
      <c r="L248" s="128"/>
      <c r="M248" s="116"/>
      <c r="N248" s="116"/>
      <c r="O248" s="164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</row>
    <row r="249" spans="1:33" ht="15.75" customHeight="1">
      <c r="A249" s="286"/>
      <c r="B249" s="116"/>
      <c r="C249" s="116"/>
      <c r="D249" s="116"/>
      <c r="E249" s="162"/>
      <c r="F249" s="162"/>
      <c r="G249" s="116"/>
      <c r="H249" s="116"/>
      <c r="I249" s="116"/>
      <c r="J249" s="116"/>
      <c r="K249" s="116"/>
      <c r="L249" s="128"/>
      <c r="M249" s="116"/>
      <c r="N249" s="116"/>
      <c r="O249" s="164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</row>
    <row r="250" spans="1:33" ht="15.75" customHeight="1">
      <c r="A250" s="286"/>
      <c r="B250" s="116"/>
      <c r="C250" s="116"/>
      <c r="D250" s="116"/>
      <c r="E250" s="162"/>
      <c r="F250" s="162"/>
      <c r="G250" s="116"/>
      <c r="H250" s="116"/>
      <c r="I250" s="116"/>
      <c r="J250" s="116"/>
      <c r="K250" s="116"/>
      <c r="L250" s="128"/>
      <c r="M250" s="116"/>
      <c r="N250" s="116"/>
      <c r="O250" s="164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</row>
    <row r="251" spans="1:33" ht="15.75" customHeight="1">
      <c r="A251" s="286"/>
      <c r="B251" s="116"/>
      <c r="C251" s="116"/>
      <c r="D251" s="116"/>
      <c r="E251" s="162"/>
      <c r="F251" s="162"/>
      <c r="G251" s="116"/>
      <c r="H251" s="116"/>
      <c r="I251" s="116"/>
      <c r="J251" s="116"/>
      <c r="K251" s="116"/>
      <c r="L251" s="128"/>
      <c r="M251" s="116"/>
      <c r="N251" s="116"/>
      <c r="O251" s="164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</row>
    <row r="252" spans="1:33" ht="15.75" customHeight="1">
      <c r="A252" s="286"/>
      <c r="B252" s="116"/>
      <c r="C252" s="116"/>
      <c r="D252" s="116"/>
      <c r="E252" s="162"/>
      <c r="F252" s="162"/>
      <c r="G252" s="116"/>
      <c r="H252" s="116"/>
      <c r="I252" s="116"/>
      <c r="J252" s="116"/>
      <c r="K252" s="116"/>
      <c r="L252" s="128"/>
      <c r="M252" s="116"/>
      <c r="N252" s="116"/>
      <c r="O252" s="164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</row>
    <row r="253" spans="1:33" ht="15.75" customHeight="1">
      <c r="A253" s="286"/>
      <c r="B253" s="116"/>
      <c r="C253" s="116"/>
      <c r="D253" s="116"/>
      <c r="E253" s="162"/>
      <c r="F253" s="162"/>
      <c r="G253" s="116"/>
      <c r="H253" s="116"/>
      <c r="I253" s="116"/>
      <c r="J253" s="116"/>
      <c r="K253" s="116"/>
      <c r="L253" s="128"/>
      <c r="M253" s="116"/>
      <c r="N253" s="116"/>
      <c r="O253" s="164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</row>
    <row r="254" spans="1:33" ht="15.75" customHeight="1">
      <c r="A254" s="286"/>
      <c r="B254" s="116"/>
      <c r="C254" s="116"/>
      <c r="D254" s="116"/>
      <c r="E254" s="162"/>
      <c r="F254" s="162"/>
      <c r="G254" s="116"/>
      <c r="H254" s="116"/>
      <c r="I254" s="116"/>
      <c r="J254" s="116"/>
      <c r="K254" s="116"/>
      <c r="L254" s="128"/>
      <c r="M254" s="116"/>
      <c r="N254" s="116"/>
      <c r="O254" s="164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</row>
    <row r="255" spans="1:33" ht="15.75" customHeight="1">
      <c r="A255" s="286"/>
      <c r="B255" s="116"/>
      <c r="C255" s="116"/>
      <c r="D255" s="116"/>
      <c r="E255" s="162"/>
      <c r="F255" s="162"/>
      <c r="G255" s="116"/>
      <c r="H255" s="116"/>
      <c r="I255" s="116"/>
      <c r="J255" s="116"/>
      <c r="K255" s="116"/>
      <c r="L255" s="128"/>
      <c r="M255" s="116"/>
      <c r="N255" s="116"/>
      <c r="O255" s="164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</row>
    <row r="256" spans="1:33" ht="15.75" customHeight="1">
      <c r="A256" s="286"/>
      <c r="B256" s="116"/>
      <c r="C256" s="116"/>
      <c r="D256" s="116"/>
      <c r="E256" s="162"/>
      <c r="F256" s="162"/>
      <c r="G256" s="116"/>
      <c r="H256" s="116"/>
      <c r="I256" s="116"/>
      <c r="J256" s="116"/>
      <c r="K256" s="116"/>
      <c r="L256" s="128"/>
      <c r="M256" s="116"/>
      <c r="N256" s="116"/>
      <c r="O256" s="164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</row>
    <row r="257" spans="1:33" ht="15.75" customHeight="1">
      <c r="A257" s="286"/>
      <c r="B257" s="116"/>
      <c r="C257" s="116"/>
      <c r="D257" s="116"/>
      <c r="E257" s="162"/>
      <c r="F257" s="162"/>
      <c r="G257" s="116"/>
      <c r="H257" s="116"/>
      <c r="I257" s="116"/>
      <c r="J257" s="116"/>
      <c r="K257" s="116"/>
      <c r="L257" s="128"/>
      <c r="M257" s="116"/>
      <c r="N257" s="116"/>
      <c r="O257" s="164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</row>
    <row r="258" spans="1:33" ht="15.75" customHeight="1">
      <c r="A258" s="286"/>
      <c r="B258" s="116"/>
      <c r="C258" s="116"/>
      <c r="D258" s="116"/>
      <c r="E258" s="162"/>
      <c r="F258" s="162"/>
      <c r="G258" s="116"/>
      <c r="H258" s="116"/>
      <c r="I258" s="116"/>
      <c r="J258" s="116"/>
      <c r="K258" s="116"/>
      <c r="L258" s="128"/>
      <c r="M258" s="116"/>
      <c r="N258" s="116"/>
      <c r="O258" s="164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</row>
    <row r="259" spans="1:33" ht="15.75" customHeight="1">
      <c r="A259" s="286"/>
      <c r="B259" s="116"/>
      <c r="C259" s="116"/>
      <c r="D259" s="116"/>
      <c r="E259" s="162"/>
      <c r="F259" s="162"/>
      <c r="G259" s="116"/>
      <c r="H259" s="116"/>
      <c r="I259" s="116"/>
      <c r="J259" s="116"/>
      <c r="K259" s="116"/>
      <c r="L259" s="128"/>
      <c r="M259" s="116"/>
      <c r="N259" s="116"/>
      <c r="O259" s="164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</row>
    <row r="260" spans="1:33" ht="15.75" customHeight="1">
      <c r="A260" s="286"/>
      <c r="B260" s="116"/>
      <c r="C260" s="116"/>
      <c r="D260" s="116"/>
      <c r="E260" s="162"/>
      <c r="F260" s="162"/>
      <c r="G260" s="116"/>
      <c r="H260" s="116"/>
      <c r="I260" s="116"/>
      <c r="J260" s="116"/>
      <c r="K260" s="116"/>
      <c r="L260" s="128"/>
      <c r="M260" s="116"/>
      <c r="N260" s="116"/>
      <c r="O260" s="164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G260" s="116"/>
    </row>
    <row r="261" spans="1:33" ht="15.75" customHeight="1">
      <c r="A261" s="286"/>
      <c r="B261" s="116"/>
      <c r="C261" s="116"/>
      <c r="D261" s="116"/>
      <c r="E261" s="162"/>
      <c r="F261" s="162"/>
      <c r="G261" s="116"/>
      <c r="H261" s="116"/>
      <c r="I261" s="116"/>
      <c r="J261" s="116"/>
      <c r="K261" s="116"/>
      <c r="L261" s="128"/>
      <c r="M261" s="116"/>
      <c r="N261" s="116"/>
      <c r="O261" s="164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</row>
    <row r="262" spans="1:33" ht="15.75" customHeight="1">
      <c r="A262" s="286"/>
      <c r="B262" s="116"/>
      <c r="C262" s="116"/>
      <c r="D262" s="116"/>
      <c r="E262" s="162"/>
      <c r="F262" s="162"/>
      <c r="G262" s="116"/>
      <c r="H262" s="116"/>
      <c r="I262" s="116"/>
      <c r="J262" s="116"/>
      <c r="K262" s="116"/>
      <c r="L262" s="128"/>
      <c r="M262" s="116"/>
      <c r="N262" s="116"/>
      <c r="O262" s="164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</row>
    <row r="263" spans="1:33" ht="15.75" customHeight="1">
      <c r="A263" s="286"/>
      <c r="B263" s="116"/>
      <c r="C263" s="116"/>
      <c r="D263" s="116"/>
      <c r="E263" s="162"/>
      <c r="F263" s="162"/>
      <c r="G263" s="116"/>
      <c r="H263" s="116"/>
      <c r="I263" s="116"/>
      <c r="J263" s="116"/>
      <c r="K263" s="116"/>
      <c r="L263" s="128"/>
      <c r="M263" s="116"/>
      <c r="N263" s="116"/>
      <c r="O263" s="164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</row>
    <row r="264" spans="1:33" ht="15.75" customHeight="1">
      <c r="A264" s="286"/>
      <c r="B264" s="116"/>
      <c r="C264" s="116"/>
      <c r="D264" s="116"/>
      <c r="E264" s="162"/>
      <c r="F264" s="162"/>
      <c r="G264" s="116"/>
      <c r="H264" s="116"/>
      <c r="I264" s="116"/>
      <c r="J264" s="116"/>
      <c r="K264" s="116"/>
      <c r="L264" s="128"/>
      <c r="M264" s="116"/>
      <c r="N264" s="116"/>
      <c r="O264" s="164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</row>
    <row r="265" spans="1:33" ht="15.75" customHeight="1">
      <c r="A265" s="286"/>
      <c r="B265" s="116"/>
      <c r="C265" s="116"/>
      <c r="D265" s="116"/>
      <c r="E265" s="162"/>
      <c r="F265" s="162"/>
      <c r="G265" s="116"/>
      <c r="H265" s="116"/>
      <c r="I265" s="116"/>
      <c r="J265" s="116"/>
      <c r="K265" s="116"/>
      <c r="L265" s="128"/>
      <c r="M265" s="116"/>
      <c r="N265" s="116"/>
      <c r="O265" s="164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</row>
    <row r="266" spans="1:33" ht="15.75" customHeight="1">
      <c r="A266" s="286"/>
      <c r="B266" s="116"/>
      <c r="C266" s="116"/>
      <c r="D266" s="116"/>
      <c r="E266" s="162"/>
      <c r="F266" s="162"/>
      <c r="G266" s="116"/>
      <c r="H266" s="116"/>
      <c r="I266" s="116"/>
      <c r="J266" s="116"/>
      <c r="K266" s="116"/>
      <c r="L266" s="128"/>
      <c r="M266" s="116"/>
      <c r="N266" s="116"/>
      <c r="O266" s="164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G266" s="116"/>
    </row>
    <row r="267" spans="1:33" ht="15.75" customHeight="1">
      <c r="A267" s="286"/>
      <c r="B267" s="116"/>
      <c r="C267" s="116"/>
      <c r="D267" s="116"/>
      <c r="E267" s="162"/>
      <c r="F267" s="162"/>
      <c r="G267" s="116"/>
      <c r="H267" s="116"/>
      <c r="I267" s="116"/>
      <c r="J267" s="116"/>
      <c r="K267" s="116"/>
      <c r="L267" s="128"/>
      <c r="M267" s="116"/>
      <c r="N267" s="116"/>
      <c r="O267" s="164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</row>
    <row r="268" spans="1:33" ht="15.75" customHeight="1">
      <c r="A268" s="286"/>
      <c r="B268" s="116"/>
      <c r="C268" s="116"/>
      <c r="D268" s="116"/>
      <c r="E268" s="162"/>
      <c r="F268" s="162"/>
      <c r="G268" s="116"/>
      <c r="H268" s="116"/>
      <c r="I268" s="116"/>
      <c r="J268" s="116"/>
      <c r="K268" s="116"/>
      <c r="L268" s="128"/>
      <c r="M268" s="116"/>
      <c r="N268" s="116"/>
      <c r="O268" s="164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G268" s="116"/>
    </row>
    <row r="269" spans="1:33" ht="15.75" customHeight="1">
      <c r="A269" s="286"/>
      <c r="B269" s="116"/>
      <c r="C269" s="116"/>
      <c r="D269" s="116"/>
      <c r="E269" s="162"/>
      <c r="F269" s="162"/>
      <c r="G269" s="116"/>
      <c r="H269" s="116"/>
      <c r="I269" s="116"/>
      <c r="J269" s="116"/>
      <c r="K269" s="116"/>
      <c r="L269" s="128"/>
      <c r="M269" s="116"/>
      <c r="N269" s="116"/>
      <c r="O269" s="164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</row>
    <row r="270" spans="1:33" ht="15.75" customHeight="1">
      <c r="A270" s="286"/>
      <c r="B270" s="116"/>
      <c r="C270" s="116"/>
      <c r="D270" s="116"/>
      <c r="E270" s="162"/>
      <c r="F270" s="162"/>
      <c r="G270" s="116"/>
      <c r="H270" s="116"/>
      <c r="I270" s="116"/>
      <c r="J270" s="116"/>
      <c r="K270" s="116"/>
      <c r="L270" s="128"/>
      <c r="M270" s="116"/>
      <c r="N270" s="116"/>
      <c r="O270" s="164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</row>
    <row r="271" spans="1:33" ht="15.75" customHeight="1">
      <c r="A271" s="286"/>
      <c r="B271" s="116"/>
      <c r="C271" s="116"/>
      <c r="D271" s="116"/>
      <c r="E271" s="162"/>
      <c r="F271" s="162"/>
      <c r="G271" s="116"/>
      <c r="H271" s="116"/>
      <c r="I271" s="116"/>
      <c r="J271" s="116"/>
      <c r="K271" s="116"/>
      <c r="L271" s="128"/>
      <c r="M271" s="116"/>
      <c r="N271" s="116"/>
      <c r="O271" s="164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</row>
    <row r="272" spans="1:33" ht="15.75" customHeight="1">
      <c r="A272" s="286"/>
      <c r="B272" s="116"/>
      <c r="C272" s="116"/>
      <c r="D272" s="116"/>
      <c r="E272" s="162"/>
      <c r="F272" s="162"/>
      <c r="G272" s="116"/>
      <c r="H272" s="116"/>
      <c r="I272" s="116"/>
      <c r="J272" s="116"/>
      <c r="K272" s="116"/>
      <c r="L272" s="128"/>
      <c r="M272" s="116"/>
      <c r="N272" s="116"/>
      <c r="O272" s="164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</row>
    <row r="273" spans="1:33" ht="15.75" customHeight="1">
      <c r="A273" s="286"/>
      <c r="B273" s="116"/>
      <c r="C273" s="116"/>
      <c r="D273" s="116"/>
      <c r="E273" s="162"/>
      <c r="F273" s="162"/>
      <c r="G273" s="116"/>
      <c r="H273" s="116"/>
      <c r="I273" s="116"/>
      <c r="J273" s="116"/>
      <c r="K273" s="116"/>
      <c r="L273" s="128"/>
      <c r="M273" s="116"/>
      <c r="N273" s="116"/>
      <c r="O273" s="164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</row>
    <row r="274" spans="1:33" ht="15.75" customHeight="1">
      <c r="A274" s="286"/>
      <c r="B274" s="116"/>
      <c r="C274" s="116"/>
      <c r="D274" s="116"/>
      <c r="E274" s="162"/>
      <c r="F274" s="162"/>
      <c r="G274" s="116"/>
      <c r="H274" s="116"/>
      <c r="I274" s="116"/>
      <c r="J274" s="116"/>
      <c r="K274" s="116"/>
      <c r="L274" s="128"/>
      <c r="M274" s="116"/>
      <c r="N274" s="116"/>
      <c r="O274" s="164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</row>
    <row r="275" spans="1:33" ht="15.75" customHeight="1">
      <c r="A275" s="286"/>
      <c r="B275" s="116"/>
      <c r="C275" s="116"/>
      <c r="D275" s="116"/>
      <c r="E275" s="162"/>
      <c r="F275" s="162"/>
      <c r="G275" s="116"/>
      <c r="H275" s="116"/>
      <c r="I275" s="116"/>
      <c r="J275" s="116"/>
      <c r="K275" s="116"/>
      <c r="L275" s="128"/>
      <c r="M275" s="116"/>
      <c r="N275" s="116"/>
      <c r="O275" s="164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</row>
    <row r="276" spans="1:33" ht="15.75" customHeight="1">
      <c r="A276" s="286"/>
      <c r="B276" s="116"/>
      <c r="C276" s="116"/>
      <c r="D276" s="116"/>
      <c r="E276" s="162"/>
      <c r="F276" s="162"/>
      <c r="G276" s="116"/>
      <c r="H276" s="116"/>
      <c r="I276" s="116"/>
      <c r="J276" s="116"/>
      <c r="K276" s="116"/>
      <c r="L276" s="128"/>
      <c r="M276" s="116"/>
      <c r="N276" s="116"/>
      <c r="O276" s="164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</row>
    <row r="277" spans="1:33" ht="15.75" customHeight="1">
      <c r="A277" s="286"/>
      <c r="B277" s="116"/>
      <c r="C277" s="116"/>
      <c r="D277" s="116"/>
      <c r="E277" s="162"/>
      <c r="F277" s="162"/>
      <c r="G277" s="116"/>
      <c r="H277" s="116"/>
      <c r="I277" s="116"/>
      <c r="J277" s="116"/>
      <c r="K277" s="116"/>
      <c r="L277" s="128"/>
      <c r="M277" s="116"/>
      <c r="N277" s="116"/>
      <c r="O277" s="164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</row>
    <row r="278" spans="1:33" ht="15.75" customHeight="1">
      <c r="A278" s="286"/>
      <c r="B278" s="116"/>
      <c r="C278" s="116"/>
      <c r="D278" s="116"/>
      <c r="E278" s="162"/>
      <c r="F278" s="162"/>
      <c r="G278" s="116"/>
      <c r="H278" s="116"/>
      <c r="I278" s="116"/>
      <c r="J278" s="116"/>
      <c r="K278" s="116"/>
      <c r="L278" s="128"/>
      <c r="M278" s="116"/>
      <c r="N278" s="116"/>
      <c r="O278" s="164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</row>
    <row r="279" spans="1:33" ht="15.75" customHeight="1">
      <c r="A279" s="286"/>
      <c r="B279" s="116"/>
      <c r="C279" s="116"/>
      <c r="D279" s="116"/>
      <c r="E279" s="162"/>
      <c r="F279" s="162"/>
      <c r="G279" s="116"/>
      <c r="H279" s="116"/>
      <c r="I279" s="116"/>
      <c r="J279" s="116"/>
      <c r="K279" s="116"/>
      <c r="L279" s="128"/>
      <c r="M279" s="116"/>
      <c r="N279" s="116"/>
      <c r="O279" s="164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</row>
    <row r="280" spans="1:33" ht="15.75" customHeight="1">
      <c r="A280" s="286"/>
      <c r="B280" s="116"/>
      <c r="C280" s="116"/>
      <c r="D280" s="116"/>
      <c r="E280" s="162"/>
      <c r="F280" s="162"/>
      <c r="G280" s="116"/>
      <c r="H280" s="116"/>
      <c r="I280" s="116"/>
      <c r="J280" s="116"/>
      <c r="K280" s="116"/>
      <c r="L280" s="128"/>
      <c r="M280" s="116"/>
      <c r="N280" s="116"/>
      <c r="O280" s="164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</row>
    <row r="281" spans="1:33" ht="15.75" customHeight="1">
      <c r="A281" s="286"/>
      <c r="B281" s="116"/>
      <c r="C281" s="116"/>
      <c r="D281" s="116"/>
      <c r="E281" s="162"/>
      <c r="F281" s="162"/>
      <c r="G281" s="116"/>
      <c r="H281" s="116"/>
      <c r="I281" s="116"/>
      <c r="J281" s="116"/>
      <c r="K281" s="116"/>
      <c r="L281" s="128"/>
      <c r="M281" s="116"/>
      <c r="N281" s="116"/>
      <c r="O281" s="164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</row>
    <row r="282" spans="1:33" ht="15.75" customHeight="1">
      <c r="A282" s="286"/>
      <c r="B282" s="116"/>
      <c r="C282" s="116"/>
      <c r="D282" s="116"/>
      <c r="E282" s="162"/>
      <c r="F282" s="162"/>
      <c r="G282" s="116"/>
      <c r="H282" s="116"/>
      <c r="I282" s="116"/>
      <c r="J282" s="116"/>
      <c r="K282" s="116"/>
      <c r="L282" s="128"/>
      <c r="M282" s="116"/>
      <c r="N282" s="116"/>
      <c r="O282" s="164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</row>
    <row r="283" spans="1:33" ht="15.75" customHeight="1">
      <c r="A283" s="286"/>
      <c r="B283" s="116"/>
      <c r="C283" s="116"/>
      <c r="D283" s="116"/>
      <c r="E283" s="162"/>
      <c r="F283" s="162"/>
      <c r="G283" s="116"/>
      <c r="H283" s="116"/>
      <c r="I283" s="116"/>
      <c r="J283" s="116"/>
      <c r="K283" s="116"/>
      <c r="L283" s="128"/>
      <c r="M283" s="116"/>
      <c r="N283" s="116"/>
      <c r="O283" s="164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</row>
    <row r="284" spans="1:33" ht="15.75" customHeight="1">
      <c r="A284" s="286"/>
      <c r="B284" s="116"/>
      <c r="C284" s="116"/>
      <c r="D284" s="116"/>
      <c r="E284" s="162"/>
      <c r="F284" s="162"/>
      <c r="G284" s="116"/>
      <c r="H284" s="116"/>
      <c r="I284" s="116"/>
      <c r="J284" s="116"/>
      <c r="K284" s="116"/>
      <c r="L284" s="128"/>
      <c r="M284" s="116"/>
      <c r="N284" s="116"/>
      <c r="O284" s="164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</row>
    <row r="285" spans="1:33" ht="15.75" customHeight="1">
      <c r="A285" s="286"/>
      <c r="B285" s="116"/>
      <c r="C285" s="116"/>
      <c r="D285" s="116"/>
      <c r="E285" s="162"/>
      <c r="F285" s="162"/>
      <c r="G285" s="116"/>
      <c r="H285" s="116"/>
      <c r="I285" s="116"/>
      <c r="J285" s="116"/>
      <c r="K285" s="116"/>
      <c r="L285" s="128"/>
      <c r="M285" s="116"/>
      <c r="N285" s="116"/>
      <c r="O285" s="164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</row>
    <row r="286" spans="1:33" ht="15.75" customHeight="1">
      <c r="A286" s="286"/>
      <c r="B286" s="116"/>
      <c r="C286" s="116"/>
      <c r="D286" s="116"/>
      <c r="E286" s="162"/>
      <c r="F286" s="162"/>
      <c r="G286" s="116"/>
      <c r="H286" s="116"/>
      <c r="I286" s="116"/>
      <c r="J286" s="116"/>
      <c r="K286" s="116"/>
      <c r="L286" s="128"/>
      <c r="M286" s="116"/>
      <c r="N286" s="116"/>
      <c r="O286" s="164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</row>
    <row r="287" spans="1:33" ht="15.75" customHeight="1">
      <c r="A287" s="286"/>
      <c r="B287" s="116"/>
      <c r="C287" s="116"/>
      <c r="D287" s="116"/>
      <c r="E287" s="162"/>
      <c r="F287" s="162"/>
      <c r="G287" s="116"/>
      <c r="H287" s="116"/>
      <c r="I287" s="116"/>
      <c r="J287" s="116"/>
      <c r="K287" s="116"/>
      <c r="L287" s="128"/>
      <c r="M287" s="116"/>
      <c r="N287" s="116"/>
      <c r="O287" s="164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</row>
    <row r="288" spans="1:33" ht="15.75" customHeight="1">
      <c r="A288" s="286"/>
      <c r="B288" s="116"/>
      <c r="C288" s="116"/>
      <c r="D288" s="116"/>
      <c r="E288" s="162"/>
      <c r="F288" s="162"/>
      <c r="G288" s="116"/>
      <c r="H288" s="116"/>
      <c r="I288" s="116"/>
      <c r="J288" s="116"/>
      <c r="K288" s="116"/>
      <c r="L288" s="128"/>
      <c r="M288" s="116"/>
      <c r="N288" s="116"/>
      <c r="O288" s="164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</row>
    <row r="289" spans="1:33" ht="15.75" customHeight="1">
      <c r="A289" s="286"/>
      <c r="B289" s="116"/>
      <c r="C289" s="116"/>
      <c r="D289" s="116"/>
      <c r="E289" s="162"/>
      <c r="F289" s="162"/>
      <c r="G289" s="116"/>
      <c r="H289" s="116"/>
      <c r="I289" s="116"/>
      <c r="J289" s="116"/>
      <c r="K289" s="116"/>
      <c r="L289" s="128"/>
      <c r="M289" s="116"/>
      <c r="N289" s="116"/>
      <c r="O289" s="164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</row>
    <row r="290" spans="1:33" ht="15.75" customHeight="1">
      <c r="A290" s="286"/>
      <c r="B290" s="116"/>
      <c r="C290" s="116"/>
      <c r="D290" s="116"/>
      <c r="E290" s="162"/>
      <c r="F290" s="162"/>
      <c r="G290" s="116"/>
      <c r="H290" s="116"/>
      <c r="I290" s="116"/>
      <c r="J290" s="116"/>
      <c r="K290" s="116"/>
      <c r="L290" s="128"/>
      <c r="M290" s="116"/>
      <c r="N290" s="116"/>
      <c r="O290" s="164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</row>
    <row r="291" spans="1:33" ht="15.75" customHeight="1">
      <c r="A291" s="286"/>
      <c r="B291" s="116"/>
      <c r="C291" s="116"/>
      <c r="D291" s="116"/>
      <c r="E291" s="162"/>
      <c r="F291" s="162"/>
      <c r="G291" s="116"/>
      <c r="H291" s="116"/>
      <c r="I291" s="116"/>
      <c r="J291" s="116"/>
      <c r="K291" s="116"/>
      <c r="L291" s="128"/>
      <c r="M291" s="116"/>
      <c r="N291" s="116"/>
      <c r="O291" s="164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</row>
    <row r="292" spans="1:33" ht="15.75" customHeight="1">
      <c r="A292" s="286"/>
      <c r="B292" s="116"/>
      <c r="C292" s="116"/>
      <c r="D292" s="116"/>
      <c r="E292" s="162"/>
      <c r="F292" s="162"/>
      <c r="G292" s="116"/>
      <c r="H292" s="116"/>
      <c r="I292" s="116"/>
      <c r="J292" s="116"/>
      <c r="K292" s="116"/>
      <c r="L292" s="128"/>
      <c r="M292" s="116"/>
      <c r="N292" s="116"/>
      <c r="O292" s="164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</row>
    <row r="293" spans="1:33" ht="15.75" customHeight="1">
      <c r="A293" s="286"/>
      <c r="B293" s="116"/>
      <c r="C293" s="116"/>
      <c r="D293" s="116"/>
      <c r="E293" s="162"/>
      <c r="F293" s="162"/>
      <c r="G293" s="116"/>
      <c r="H293" s="116"/>
      <c r="I293" s="116"/>
      <c r="J293" s="116"/>
      <c r="K293" s="116"/>
      <c r="L293" s="128"/>
      <c r="M293" s="116"/>
      <c r="N293" s="116"/>
      <c r="O293" s="164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G293" s="116"/>
    </row>
    <row r="294" spans="1:33" ht="15.75" customHeight="1">
      <c r="A294" s="286"/>
      <c r="B294" s="116"/>
      <c r="C294" s="116"/>
      <c r="D294" s="116"/>
      <c r="E294" s="162"/>
      <c r="F294" s="162"/>
      <c r="G294" s="116"/>
      <c r="H294" s="116"/>
      <c r="I294" s="116"/>
      <c r="J294" s="116"/>
      <c r="K294" s="116"/>
      <c r="L294" s="128"/>
      <c r="M294" s="116"/>
      <c r="N294" s="116"/>
      <c r="O294" s="164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</row>
    <row r="295" spans="1:33" ht="15.75" customHeight="1">
      <c r="A295" s="286"/>
      <c r="B295" s="116"/>
      <c r="C295" s="116"/>
      <c r="D295" s="116"/>
      <c r="E295" s="162"/>
      <c r="F295" s="162"/>
      <c r="G295" s="116"/>
      <c r="H295" s="116"/>
      <c r="I295" s="116"/>
      <c r="J295" s="116"/>
      <c r="K295" s="116"/>
      <c r="L295" s="128"/>
      <c r="M295" s="116"/>
      <c r="N295" s="116"/>
      <c r="O295" s="164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</row>
    <row r="296" spans="1:33" ht="15.75" customHeight="1">
      <c r="A296" s="286"/>
      <c r="B296" s="116"/>
      <c r="C296" s="116"/>
      <c r="D296" s="116"/>
      <c r="E296" s="162"/>
      <c r="F296" s="162"/>
      <c r="G296" s="116"/>
      <c r="H296" s="116"/>
      <c r="I296" s="116"/>
      <c r="J296" s="116"/>
      <c r="K296" s="116"/>
      <c r="L296" s="128"/>
      <c r="M296" s="116"/>
      <c r="N296" s="116"/>
      <c r="O296" s="164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</row>
    <row r="297" spans="1:33" ht="15.75" customHeight="1">
      <c r="A297" s="286"/>
      <c r="B297" s="116"/>
      <c r="C297" s="116"/>
      <c r="D297" s="116"/>
      <c r="E297" s="162"/>
      <c r="F297" s="162"/>
      <c r="G297" s="116"/>
      <c r="H297" s="116"/>
      <c r="I297" s="116"/>
      <c r="J297" s="116"/>
      <c r="K297" s="116"/>
      <c r="L297" s="128"/>
      <c r="M297" s="116"/>
      <c r="N297" s="116"/>
      <c r="O297" s="164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</row>
    <row r="298" spans="1:33" ht="15.75" customHeight="1">
      <c r="A298" s="286"/>
      <c r="B298" s="116"/>
      <c r="C298" s="116"/>
      <c r="D298" s="116"/>
      <c r="E298" s="162"/>
      <c r="F298" s="162"/>
      <c r="G298" s="116"/>
      <c r="H298" s="116"/>
      <c r="I298" s="116"/>
      <c r="J298" s="116"/>
      <c r="K298" s="116"/>
      <c r="L298" s="128"/>
      <c r="M298" s="116"/>
      <c r="N298" s="116"/>
      <c r="O298" s="164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</row>
    <row r="299" spans="1:33" ht="15.75" customHeight="1">
      <c r="A299" s="286"/>
      <c r="B299" s="116"/>
      <c r="C299" s="116"/>
      <c r="D299" s="116"/>
      <c r="E299" s="162"/>
      <c r="F299" s="162"/>
      <c r="G299" s="116"/>
      <c r="H299" s="116"/>
      <c r="I299" s="116"/>
      <c r="J299" s="116"/>
      <c r="K299" s="116"/>
      <c r="L299" s="128"/>
      <c r="M299" s="116"/>
      <c r="N299" s="116"/>
      <c r="O299" s="164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G299" s="116"/>
    </row>
    <row r="300" spans="1:33" ht="15.75" customHeight="1">
      <c r="A300" s="286"/>
      <c r="B300" s="116"/>
      <c r="C300" s="116"/>
      <c r="D300" s="116"/>
      <c r="E300" s="162"/>
      <c r="F300" s="162"/>
      <c r="G300" s="116"/>
      <c r="H300" s="116"/>
      <c r="I300" s="116"/>
      <c r="J300" s="116"/>
      <c r="K300" s="116"/>
      <c r="L300" s="128"/>
      <c r="M300" s="116"/>
      <c r="N300" s="116"/>
      <c r="O300" s="164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G300" s="116"/>
    </row>
    <row r="301" spans="1:33" ht="15.75" customHeight="1">
      <c r="A301" s="286"/>
      <c r="B301" s="116"/>
      <c r="C301" s="116"/>
      <c r="D301" s="116"/>
      <c r="E301" s="162"/>
      <c r="F301" s="162"/>
      <c r="G301" s="116"/>
      <c r="H301" s="116"/>
      <c r="I301" s="116"/>
      <c r="J301" s="116"/>
      <c r="K301" s="116"/>
      <c r="L301" s="128"/>
      <c r="M301" s="116"/>
      <c r="N301" s="116"/>
      <c r="O301" s="164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  <c r="AB301" s="116"/>
      <c r="AC301" s="116"/>
      <c r="AD301" s="116"/>
      <c r="AE301" s="116"/>
      <c r="AF301" s="116"/>
      <c r="AG301" s="116"/>
    </row>
    <row r="302" spans="1:33" ht="15.75" customHeight="1">
      <c r="A302" s="286"/>
      <c r="B302" s="116"/>
      <c r="C302" s="116"/>
      <c r="D302" s="116"/>
      <c r="E302" s="162"/>
      <c r="F302" s="162"/>
      <c r="G302" s="116"/>
      <c r="H302" s="116"/>
      <c r="I302" s="116"/>
      <c r="J302" s="116"/>
      <c r="K302" s="116"/>
      <c r="L302" s="128"/>
      <c r="M302" s="116"/>
      <c r="N302" s="116"/>
      <c r="O302" s="164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  <c r="AB302" s="116"/>
      <c r="AC302" s="116"/>
      <c r="AD302" s="116"/>
      <c r="AE302" s="116"/>
      <c r="AF302" s="116"/>
      <c r="AG302" s="116"/>
    </row>
    <row r="303" spans="1:33" ht="15.75" customHeight="1">
      <c r="A303" s="286"/>
      <c r="B303" s="116"/>
      <c r="C303" s="116"/>
      <c r="D303" s="116"/>
      <c r="E303" s="162"/>
      <c r="F303" s="162"/>
      <c r="G303" s="116"/>
      <c r="H303" s="116"/>
      <c r="I303" s="116"/>
      <c r="J303" s="116"/>
      <c r="K303" s="116"/>
      <c r="L303" s="128"/>
      <c r="M303" s="116"/>
      <c r="N303" s="116"/>
      <c r="O303" s="164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  <c r="AB303" s="116"/>
      <c r="AC303" s="116"/>
      <c r="AD303" s="116"/>
      <c r="AE303" s="116"/>
      <c r="AF303" s="116"/>
      <c r="AG303" s="116"/>
    </row>
    <row r="304" spans="1:33" ht="15.75" customHeight="1">
      <c r="A304" s="286"/>
      <c r="B304" s="116"/>
      <c r="C304" s="116"/>
      <c r="D304" s="116"/>
      <c r="E304" s="162"/>
      <c r="F304" s="162"/>
      <c r="G304" s="116"/>
      <c r="H304" s="116"/>
      <c r="I304" s="116"/>
      <c r="J304" s="116"/>
      <c r="K304" s="116"/>
      <c r="L304" s="128"/>
      <c r="M304" s="116"/>
      <c r="N304" s="116"/>
      <c r="O304" s="164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116"/>
      <c r="AC304" s="116"/>
      <c r="AD304" s="116"/>
      <c r="AE304" s="116"/>
      <c r="AF304" s="116"/>
      <c r="AG304" s="116"/>
    </row>
    <row r="305" spans="1:33" ht="15.75" customHeight="1">
      <c r="A305" s="286"/>
      <c r="B305" s="116"/>
      <c r="C305" s="116"/>
      <c r="D305" s="116"/>
      <c r="E305" s="162"/>
      <c r="F305" s="162"/>
      <c r="G305" s="116"/>
      <c r="H305" s="116"/>
      <c r="I305" s="116"/>
      <c r="J305" s="116"/>
      <c r="K305" s="116"/>
      <c r="L305" s="128"/>
      <c r="M305" s="116"/>
      <c r="N305" s="116"/>
      <c r="O305" s="164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  <c r="AB305" s="116"/>
      <c r="AC305" s="116"/>
      <c r="AD305" s="116"/>
      <c r="AE305" s="116"/>
      <c r="AF305" s="116"/>
      <c r="AG305" s="116"/>
    </row>
    <row r="306" spans="1:33" ht="15.75" customHeight="1">
      <c r="A306" s="286"/>
      <c r="B306" s="116"/>
      <c r="C306" s="116"/>
      <c r="D306" s="116"/>
      <c r="E306" s="162"/>
      <c r="F306" s="162"/>
      <c r="G306" s="116"/>
      <c r="H306" s="116"/>
      <c r="I306" s="116"/>
      <c r="J306" s="116"/>
      <c r="K306" s="116"/>
      <c r="L306" s="128"/>
      <c r="M306" s="116"/>
      <c r="N306" s="116"/>
      <c r="O306" s="164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116"/>
      <c r="AC306" s="116"/>
      <c r="AD306" s="116"/>
      <c r="AE306" s="116"/>
      <c r="AF306" s="116"/>
      <c r="AG306" s="116"/>
    </row>
    <row r="307" spans="1:33" ht="15.75" customHeight="1">
      <c r="A307" s="286"/>
      <c r="B307" s="116"/>
      <c r="C307" s="116"/>
      <c r="D307" s="116"/>
      <c r="E307" s="162"/>
      <c r="F307" s="162"/>
      <c r="G307" s="116"/>
      <c r="H307" s="116"/>
      <c r="I307" s="116"/>
      <c r="J307" s="116"/>
      <c r="K307" s="116"/>
      <c r="L307" s="128"/>
      <c r="M307" s="116"/>
      <c r="N307" s="116"/>
      <c r="O307" s="164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  <c r="AB307" s="116"/>
      <c r="AC307" s="116"/>
      <c r="AD307" s="116"/>
      <c r="AE307" s="116"/>
      <c r="AF307" s="116"/>
      <c r="AG307" s="116"/>
    </row>
    <row r="308" spans="1:33" ht="15.75" customHeight="1">
      <c r="A308" s="286"/>
      <c r="B308" s="116"/>
      <c r="C308" s="116"/>
      <c r="D308" s="116"/>
      <c r="E308" s="162"/>
      <c r="F308" s="162"/>
      <c r="G308" s="116"/>
      <c r="H308" s="116"/>
      <c r="I308" s="116"/>
      <c r="J308" s="116"/>
      <c r="K308" s="116"/>
      <c r="L308" s="128"/>
      <c r="M308" s="116"/>
      <c r="N308" s="116"/>
      <c r="O308" s="164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116"/>
      <c r="AC308" s="116"/>
      <c r="AD308" s="116"/>
      <c r="AE308" s="116"/>
      <c r="AF308" s="116"/>
      <c r="AG308" s="116"/>
    </row>
    <row r="309" spans="1:33" ht="15.75" customHeight="1">
      <c r="A309" s="286"/>
      <c r="B309" s="116"/>
      <c r="C309" s="116"/>
      <c r="D309" s="116"/>
      <c r="E309" s="162"/>
      <c r="F309" s="162"/>
      <c r="G309" s="116"/>
      <c r="H309" s="116"/>
      <c r="I309" s="116"/>
      <c r="J309" s="116"/>
      <c r="K309" s="116"/>
      <c r="L309" s="128"/>
      <c r="M309" s="116"/>
      <c r="N309" s="116"/>
      <c r="O309" s="164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  <c r="AB309" s="116"/>
      <c r="AC309" s="116"/>
      <c r="AD309" s="116"/>
      <c r="AE309" s="116"/>
      <c r="AF309" s="116"/>
      <c r="AG309" s="116"/>
    </row>
    <row r="310" spans="1:33" ht="15.75" customHeight="1">
      <c r="A310" s="286"/>
      <c r="B310" s="116"/>
      <c r="C310" s="116"/>
      <c r="D310" s="116"/>
      <c r="E310" s="162"/>
      <c r="F310" s="162"/>
      <c r="G310" s="116"/>
      <c r="H310" s="116"/>
      <c r="I310" s="116"/>
      <c r="J310" s="116"/>
      <c r="K310" s="116"/>
      <c r="L310" s="128"/>
      <c r="M310" s="116"/>
      <c r="N310" s="116"/>
      <c r="O310" s="164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116"/>
      <c r="AC310" s="116"/>
      <c r="AD310" s="116"/>
      <c r="AE310" s="116"/>
      <c r="AF310" s="116"/>
      <c r="AG310" s="116"/>
    </row>
    <row r="311" spans="1:33" ht="15.75" customHeight="1">
      <c r="A311" s="286"/>
      <c r="B311" s="116"/>
      <c r="C311" s="116"/>
      <c r="D311" s="116"/>
      <c r="E311" s="162"/>
      <c r="F311" s="162"/>
      <c r="G311" s="116"/>
      <c r="H311" s="116"/>
      <c r="I311" s="116"/>
      <c r="J311" s="116"/>
      <c r="K311" s="116"/>
      <c r="L311" s="128"/>
      <c r="M311" s="116"/>
      <c r="N311" s="116"/>
      <c r="O311" s="164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  <c r="AB311" s="116"/>
      <c r="AC311" s="116"/>
      <c r="AD311" s="116"/>
      <c r="AE311" s="116"/>
      <c r="AF311" s="116"/>
      <c r="AG311" s="116"/>
    </row>
    <row r="312" spans="1:33" ht="15.75" customHeight="1">
      <c r="A312" s="286"/>
      <c r="B312" s="116"/>
      <c r="C312" s="116"/>
      <c r="D312" s="116"/>
      <c r="E312" s="162"/>
      <c r="F312" s="162"/>
      <c r="G312" s="116"/>
      <c r="H312" s="116"/>
      <c r="I312" s="116"/>
      <c r="J312" s="116"/>
      <c r="K312" s="116"/>
      <c r="L312" s="128"/>
      <c r="M312" s="116"/>
      <c r="N312" s="116"/>
      <c r="O312" s="164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  <c r="AB312" s="116"/>
      <c r="AC312" s="116"/>
      <c r="AD312" s="116"/>
      <c r="AE312" s="116"/>
      <c r="AF312" s="116"/>
      <c r="AG312" s="116"/>
    </row>
    <row r="313" spans="1:33" ht="15.75" customHeight="1">
      <c r="A313" s="286"/>
      <c r="B313" s="116"/>
      <c r="C313" s="116"/>
      <c r="D313" s="116"/>
      <c r="E313" s="162"/>
      <c r="F313" s="162"/>
      <c r="G313" s="116"/>
      <c r="H313" s="116"/>
      <c r="I313" s="116"/>
      <c r="J313" s="116"/>
      <c r="K313" s="116"/>
      <c r="L313" s="128"/>
      <c r="M313" s="116"/>
      <c r="N313" s="116"/>
      <c r="O313" s="164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  <c r="AB313" s="116"/>
      <c r="AC313" s="116"/>
      <c r="AD313" s="116"/>
      <c r="AE313" s="116"/>
      <c r="AF313" s="116"/>
      <c r="AG313" s="116"/>
    </row>
    <row r="314" spans="1:33" ht="15.75" customHeight="1">
      <c r="A314" s="286"/>
      <c r="B314" s="116"/>
      <c r="C314" s="116"/>
      <c r="D314" s="116"/>
      <c r="E314" s="162"/>
      <c r="F314" s="162"/>
      <c r="G314" s="116"/>
      <c r="H314" s="116"/>
      <c r="I314" s="116"/>
      <c r="J314" s="116"/>
      <c r="K314" s="116"/>
      <c r="L314" s="128"/>
      <c r="M314" s="116"/>
      <c r="N314" s="116"/>
      <c r="O314" s="164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  <c r="AB314" s="116"/>
      <c r="AC314" s="116"/>
      <c r="AD314" s="116"/>
      <c r="AE314" s="116"/>
      <c r="AF314" s="116"/>
      <c r="AG314" s="116"/>
    </row>
    <row r="315" spans="1:33" ht="15.75" customHeight="1">
      <c r="A315" s="286"/>
      <c r="B315" s="116"/>
      <c r="C315" s="116"/>
      <c r="D315" s="116"/>
      <c r="E315" s="162"/>
      <c r="F315" s="162"/>
      <c r="G315" s="116"/>
      <c r="H315" s="116"/>
      <c r="I315" s="116"/>
      <c r="J315" s="116"/>
      <c r="K315" s="116"/>
      <c r="L315" s="128"/>
      <c r="M315" s="116"/>
      <c r="N315" s="116"/>
      <c r="O315" s="164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  <c r="AB315" s="116"/>
      <c r="AC315" s="116"/>
      <c r="AD315" s="116"/>
      <c r="AE315" s="116"/>
      <c r="AF315" s="116"/>
      <c r="AG315" s="116"/>
    </row>
    <row r="316" spans="1:33" ht="15.75" customHeight="1">
      <c r="A316" s="286"/>
      <c r="B316" s="116"/>
      <c r="C316" s="116"/>
      <c r="D316" s="116"/>
      <c r="E316" s="162"/>
      <c r="F316" s="162"/>
      <c r="G316" s="116"/>
      <c r="H316" s="116"/>
      <c r="I316" s="116"/>
      <c r="J316" s="116"/>
      <c r="K316" s="116"/>
      <c r="L316" s="128"/>
      <c r="M316" s="116"/>
      <c r="N316" s="116"/>
      <c r="O316" s="164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  <c r="AB316" s="116"/>
      <c r="AC316" s="116"/>
      <c r="AD316" s="116"/>
      <c r="AE316" s="116"/>
      <c r="AF316" s="116"/>
      <c r="AG316" s="116"/>
    </row>
    <row r="317" spans="1:33" ht="15.75" customHeight="1">
      <c r="A317" s="286"/>
      <c r="B317" s="116"/>
      <c r="C317" s="116"/>
      <c r="D317" s="116"/>
      <c r="E317" s="162"/>
      <c r="F317" s="162"/>
      <c r="G317" s="116"/>
      <c r="H317" s="116"/>
      <c r="I317" s="116"/>
      <c r="J317" s="116"/>
      <c r="K317" s="116"/>
      <c r="L317" s="128"/>
      <c r="M317" s="116"/>
      <c r="N317" s="116"/>
      <c r="O317" s="164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  <c r="AA317" s="116"/>
      <c r="AB317" s="116"/>
      <c r="AC317" s="116"/>
      <c r="AD317" s="116"/>
      <c r="AE317" s="116"/>
      <c r="AF317" s="116"/>
      <c r="AG317" s="116"/>
    </row>
    <row r="318" spans="1:33" ht="15.75" customHeight="1">
      <c r="A318" s="286"/>
      <c r="B318" s="116"/>
      <c r="C318" s="116"/>
      <c r="D318" s="116"/>
      <c r="E318" s="162"/>
      <c r="F318" s="162"/>
      <c r="G318" s="116"/>
      <c r="H318" s="116"/>
      <c r="I318" s="116"/>
      <c r="J318" s="116"/>
      <c r="K318" s="116"/>
      <c r="L318" s="128"/>
      <c r="M318" s="116"/>
      <c r="N318" s="116"/>
      <c r="O318" s="164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  <c r="AA318" s="116"/>
      <c r="AB318" s="116"/>
      <c r="AC318" s="116"/>
      <c r="AD318" s="116"/>
      <c r="AE318" s="116"/>
      <c r="AF318" s="116"/>
      <c r="AG318" s="116"/>
    </row>
    <row r="319" spans="1:33" ht="15.75" customHeight="1">
      <c r="A319" s="286"/>
      <c r="B319" s="116"/>
      <c r="C319" s="116"/>
      <c r="D319" s="116"/>
      <c r="E319" s="162"/>
      <c r="F319" s="162"/>
      <c r="G319" s="116"/>
      <c r="H319" s="116"/>
      <c r="I319" s="116"/>
      <c r="J319" s="116"/>
      <c r="K319" s="116"/>
      <c r="L319" s="128"/>
      <c r="M319" s="116"/>
      <c r="N319" s="116"/>
      <c r="O319" s="164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  <c r="AA319" s="116"/>
      <c r="AB319" s="116"/>
      <c r="AC319" s="116"/>
      <c r="AD319" s="116"/>
      <c r="AE319" s="116"/>
      <c r="AF319" s="116"/>
      <c r="AG319" s="116"/>
    </row>
    <row r="320" spans="1:33" ht="15.75" customHeight="1">
      <c r="A320" s="286"/>
      <c r="B320" s="116"/>
      <c r="C320" s="116"/>
      <c r="D320" s="116"/>
      <c r="E320" s="162"/>
      <c r="F320" s="162"/>
      <c r="G320" s="116"/>
      <c r="H320" s="116"/>
      <c r="I320" s="116"/>
      <c r="J320" s="116"/>
      <c r="K320" s="116"/>
      <c r="L320" s="128"/>
      <c r="M320" s="116"/>
      <c r="N320" s="116"/>
      <c r="O320" s="164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  <c r="AA320" s="116"/>
      <c r="AB320" s="116"/>
      <c r="AC320" s="116"/>
      <c r="AD320" s="116"/>
      <c r="AE320" s="116"/>
      <c r="AF320" s="116"/>
      <c r="AG320" s="116"/>
    </row>
    <row r="321" spans="1:33" ht="15.75" customHeight="1">
      <c r="A321" s="286"/>
      <c r="B321" s="116"/>
      <c r="C321" s="116"/>
      <c r="D321" s="116"/>
      <c r="E321" s="162"/>
      <c r="F321" s="162"/>
      <c r="G321" s="116"/>
      <c r="H321" s="116"/>
      <c r="I321" s="116"/>
      <c r="J321" s="116"/>
      <c r="K321" s="116"/>
      <c r="L321" s="128"/>
      <c r="M321" s="116"/>
      <c r="N321" s="116"/>
      <c r="O321" s="164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  <c r="AA321" s="116"/>
      <c r="AB321" s="116"/>
      <c r="AC321" s="116"/>
      <c r="AD321" s="116"/>
      <c r="AE321" s="116"/>
      <c r="AF321" s="116"/>
      <c r="AG321" s="116"/>
    </row>
    <row r="322" spans="1:33" ht="15.75" customHeight="1">
      <c r="A322" s="286"/>
      <c r="B322" s="116"/>
      <c r="C322" s="116"/>
      <c r="D322" s="116"/>
      <c r="E322" s="162"/>
      <c r="F322" s="162"/>
      <c r="G322" s="116"/>
      <c r="H322" s="116"/>
      <c r="I322" s="116"/>
      <c r="J322" s="116"/>
      <c r="K322" s="116"/>
      <c r="L322" s="128"/>
      <c r="M322" s="116"/>
      <c r="N322" s="116"/>
      <c r="O322" s="164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  <c r="AA322" s="116"/>
      <c r="AB322" s="116"/>
      <c r="AC322" s="116"/>
      <c r="AD322" s="116"/>
      <c r="AE322" s="116"/>
      <c r="AF322" s="116"/>
      <c r="AG322" s="116"/>
    </row>
    <row r="323" spans="1:33" ht="15.75" customHeight="1">
      <c r="A323" s="286"/>
      <c r="B323" s="116"/>
      <c r="C323" s="116"/>
      <c r="D323" s="116"/>
      <c r="E323" s="162"/>
      <c r="F323" s="162"/>
      <c r="G323" s="116"/>
      <c r="H323" s="116"/>
      <c r="I323" s="116"/>
      <c r="J323" s="116"/>
      <c r="K323" s="116"/>
      <c r="L323" s="128"/>
      <c r="M323" s="116"/>
      <c r="N323" s="116"/>
      <c r="O323" s="164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  <c r="AA323" s="116"/>
      <c r="AB323" s="116"/>
      <c r="AC323" s="116"/>
      <c r="AD323" s="116"/>
      <c r="AE323" s="116"/>
      <c r="AF323" s="116"/>
      <c r="AG323" s="116"/>
    </row>
    <row r="324" spans="1:33" ht="15.75" customHeight="1">
      <c r="A324" s="286"/>
      <c r="B324" s="116"/>
      <c r="C324" s="116"/>
      <c r="D324" s="116"/>
      <c r="E324" s="162"/>
      <c r="F324" s="162"/>
      <c r="G324" s="116"/>
      <c r="H324" s="116"/>
      <c r="I324" s="116"/>
      <c r="J324" s="116"/>
      <c r="K324" s="116"/>
      <c r="L324" s="128"/>
      <c r="M324" s="116"/>
      <c r="N324" s="116"/>
      <c r="O324" s="164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  <c r="AA324" s="116"/>
      <c r="AB324" s="116"/>
      <c r="AC324" s="116"/>
      <c r="AD324" s="116"/>
      <c r="AE324" s="116"/>
      <c r="AF324" s="116"/>
      <c r="AG324" s="116"/>
    </row>
    <row r="325" spans="1:33" ht="15.75" customHeight="1">
      <c r="A325" s="286"/>
      <c r="B325" s="116"/>
      <c r="C325" s="116"/>
      <c r="D325" s="116"/>
      <c r="E325" s="162"/>
      <c r="F325" s="162"/>
      <c r="G325" s="116"/>
      <c r="H325" s="116"/>
      <c r="I325" s="116"/>
      <c r="J325" s="116"/>
      <c r="K325" s="116"/>
      <c r="L325" s="128"/>
      <c r="M325" s="116"/>
      <c r="N325" s="116"/>
      <c r="O325" s="164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  <c r="AB325" s="116"/>
      <c r="AC325" s="116"/>
      <c r="AD325" s="116"/>
      <c r="AE325" s="116"/>
      <c r="AF325" s="116"/>
      <c r="AG325" s="116"/>
    </row>
    <row r="326" spans="1:33" ht="15.75" customHeight="1">
      <c r="A326" s="286"/>
      <c r="B326" s="116"/>
      <c r="C326" s="116"/>
      <c r="D326" s="116"/>
      <c r="E326" s="162"/>
      <c r="F326" s="162"/>
      <c r="G326" s="116"/>
      <c r="H326" s="116"/>
      <c r="I326" s="116"/>
      <c r="J326" s="116"/>
      <c r="K326" s="116"/>
      <c r="L326" s="128"/>
      <c r="M326" s="116"/>
      <c r="N326" s="116"/>
      <c r="O326" s="164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  <c r="AA326" s="116"/>
      <c r="AB326" s="116"/>
      <c r="AC326" s="116"/>
      <c r="AD326" s="116"/>
      <c r="AE326" s="116"/>
      <c r="AF326" s="116"/>
      <c r="AG326" s="116"/>
    </row>
    <row r="327" spans="1:33" ht="15.75" customHeight="1">
      <c r="A327" s="286"/>
      <c r="B327" s="116"/>
      <c r="C327" s="116"/>
      <c r="D327" s="116"/>
      <c r="E327" s="162"/>
      <c r="F327" s="162"/>
      <c r="G327" s="116"/>
      <c r="H327" s="116"/>
      <c r="I327" s="116"/>
      <c r="J327" s="116"/>
      <c r="K327" s="116"/>
      <c r="L327" s="128"/>
      <c r="M327" s="116"/>
      <c r="N327" s="116"/>
      <c r="O327" s="164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  <c r="AA327" s="116"/>
      <c r="AB327" s="116"/>
      <c r="AC327" s="116"/>
      <c r="AD327" s="116"/>
      <c r="AE327" s="116"/>
      <c r="AF327" s="116"/>
      <c r="AG327" s="116"/>
    </row>
    <row r="328" spans="1:33" ht="15.75" customHeight="1">
      <c r="A328" s="286"/>
      <c r="B328" s="116"/>
      <c r="C328" s="116"/>
      <c r="D328" s="116"/>
      <c r="E328" s="162"/>
      <c r="F328" s="162"/>
      <c r="G328" s="116"/>
      <c r="H328" s="116"/>
      <c r="I328" s="116"/>
      <c r="J328" s="116"/>
      <c r="K328" s="116"/>
      <c r="L328" s="128"/>
      <c r="M328" s="116"/>
      <c r="N328" s="116"/>
      <c r="O328" s="164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  <c r="AB328" s="116"/>
      <c r="AC328" s="116"/>
      <c r="AD328" s="116"/>
      <c r="AE328" s="116"/>
      <c r="AF328" s="116"/>
      <c r="AG328" s="116"/>
    </row>
    <row r="329" spans="1:33" ht="15.75" customHeight="1">
      <c r="A329" s="286"/>
      <c r="B329" s="116"/>
      <c r="C329" s="116"/>
      <c r="D329" s="116"/>
      <c r="E329" s="162"/>
      <c r="F329" s="162"/>
      <c r="G329" s="116"/>
      <c r="H329" s="116"/>
      <c r="I329" s="116"/>
      <c r="J329" s="116"/>
      <c r="K329" s="116"/>
      <c r="L329" s="128"/>
      <c r="M329" s="116"/>
      <c r="N329" s="116"/>
      <c r="O329" s="164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  <c r="AA329" s="116"/>
      <c r="AB329" s="116"/>
      <c r="AC329" s="116"/>
      <c r="AD329" s="116"/>
      <c r="AE329" s="116"/>
      <c r="AF329" s="116"/>
      <c r="AG329" s="116"/>
    </row>
    <row r="330" spans="1:33" ht="15.75" customHeight="1">
      <c r="A330" s="286"/>
      <c r="B330" s="116"/>
      <c r="C330" s="116"/>
      <c r="D330" s="116"/>
      <c r="E330" s="162"/>
      <c r="F330" s="162"/>
      <c r="G330" s="116"/>
      <c r="H330" s="116"/>
      <c r="I330" s="116"/>
      <c r="J330" s="116"/>
      <c r="K330" s="116"/>
      <c r="L330" s="128"/>
      <c r="M330" s="116"/>
      <c r="N330" s="116"/>
      <c r="O330" s="164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  <c r="AA330" s="116"/>
      <c r="AB330" s="116"/>
      <c r="AC330" s="116"/>
      <c r="AD330" s="116"/>
      <c r="AE330" s="116"/>
      <c r="AF330" s="116"/>
      <c r="AG330" s="116"/>
    </row>
    <row r="331" spans="1:33" ht="15.75" customHeight="1">
      <c r="A331" s="286"/>
      <c r="B331" s="116"/>
      <c r="C331" s="116"/>
      <c r="D331" s="116"/>
      <c r="E331" s="162"/>
      <c r="F331" s="162"/>
      <c r="G331" s="116"/>
      <c r="H331" s="116"/>
      <c r="I331" s="116"/>
      <c r="J331" s="116"/>
      <c r="K331" s="116"/>
      <c r="L331" s="128"/>
      <c r="M331" s="116"/>
      <c r="N331" s="116"/>
      <c r="O331" s="164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  <c r="AA331" s="116"/>
      <c r="AB331" s="116"/>
      <c r="AC331" s="116"/>
      <c r="AD331" s="116"/>
      <c r="AE331" s="116"/>
      <c r="AF331" s="116"/>
      <c r="AG331" s="116"/>
    </row>
    <row r="332" spans="1:33" ht="15.75" customHeight="1">
      <c r="A332" s="286"/>
      <c r="B332" s="116"/>
      <c r="C332" s="116"/>
      <c r="D332" s="116"/>
      <c r="E332" s="162"/>
      <c r="F332" s="162"/>
      <c r="G332" s="116"/>
      <c r="H332" s="116"/>
      <c r="I332" s="116"/>
      <c r="J332" s="116"/>
      <c r="K332" s="116"/>
      <c r="L332" s="128"/>
      <c r="M332" s="116"/>
      <c r="N332" s="116"/>
      <c r="O332" s="164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  <c r="AB332" s="116"/>
      <c r="AC332" s="116"/>
      <c r="AD332" s="116"/>
      <c r="AE332" s="116"/>
      <c r="AF332" s="116"/>
      <c r="AG332" s="116"/>
    </row>
    <row r="333" spans="1:33" ht="15.75" customHeight="1">
      <c r="A333" s="286"/>
      <c r="B333" s="116"/>
      <c r="C333" s="116"/>
      <c r="D333" s="116"/>
      <c r="E333" s="162"/>
      <c r="F333" s="162"/>
      <c r="G333" s="116"/>
      <c r="H333" s="116"/>
      <c r="I333" s="116"/>
      <c r="J333" s="116"/>
      <c r="K333" s="116"/>
      <c r="L333" s="128"/>
      <c r="M333" s="116"/>
      <c r="N333" s="116"/>
      <c r="O333" s="164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  <c r="AA333" s="116"/>
      <c r="AB333" s="116"/>
      <c r="AC333" s="116"/>
      <c r="AD333" s="116"/>
      <c r="AE333" s="116"/>
      <c r="AF333" s="116"/>
      <c r="AG333" s="116"/>
    </row>
    <row r="334" spans="1:33" ht="15.75" customHeight="1">
      <c r="A334" s="286"/>
      <c r="B334" s="116"/>
      <c r="C334" s="116"/>
      <c r="D334" s="116"/>
      <c r="E334" s="162"/>
      <c r="F334" s="162"/>
      <c r="G334" s="116"/>
      <c r="H334" s="116"/>
      <c r="I334" s="116"/>
      <c r="J334" s="116"/>
      <c r="K334" s="116"/>
      <c r="L334" s="128"/>
      <c r="M334" s="116"/>
      <c r="N334" s="116"/>
      <c r="O334" s="164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  <c r="AB334" s="116"/>
      <c r="AC334" s="116"/>
      <c r="AD334" s="116"/>
      <c r="AE334" s="116"/>
      <c r="AF334" s="116"/>
      <c r="AG334" s="116"/>
    </row>
    <row r="335" spans="1:33" ht="15.75" customHeight="1">
      <c r="A335" s="286"/>
      <c r="B335" s="116"/>
      <c r="C335" s="116"/>
      <c r="D335" s="116"/>
      <c r="E335" s="162"/>
      <c r="F335" s="162"/>
      <c r="G335" s="116"/>
      <c r="H335" s="116"/>
      <c r="I335" s="116"/>
      <c r="J335" s="116"/>
      <c r="K335" s="116"/>
      <c r="L335" s="128"/>
      <c r="M335" s="116"/>
      <c r="N335" s="116"/>
      <c r="O335" s="164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  <c r="AA335" s="116"/>
      <c r="AB335" s="116"/>
      <c r="AC335" s="116"/>
      <c r="AD335" s="116"/>
      <c r="AE335" s="116"/>
      <c r="AF335" s="116"/>
      <c r="AG335" s="116"/>
    </row>
    <row r="336" spans="1:33" ht="15.75" customHeight="1">
      <c r="A336" s="286"/>
      <c r="B336" s="116"/>
      <c r="C336" s="116"/>
      <c r="D336" s="116"/>
      <c r="E336" s="162"/>
      <c r="F336" s="162"/>
      <c r="G336" s="116"/>
      <c r="H336" s="116"/>
      <c r="I336" s="116"/>
      <c r="J336" s="116"/>
      <c r="K336" s="116"/>
      <c r="L336" s="128"/>
      <c r="M336" s="116"/>
      <c r="N336" s="116"/>
      <c r="O336" s="164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  <c r="AA336" s="116"/>
      <c r="AB336" s="116"/>
      <c r="AC336" s="116"/>
      <c r="AD336" s="116"/>
      <c r="AE336" s="116"/>
      <c r="AF336" s="116"/>
      <c r="AG336" s="116"/>
    </row>
    <row r="337" spans="1:33" ht="15.75" customHeight="1">
      <c r="A337" s="286"/>
      <c r="B337" s="116"/>
      <c r="C337" s="116"/>
      <c r="D337" s="116"/>
      <c r="E337" s="162"/>
      <c r="F337" s="162"/>
      <c r="G337" s="116"/>
      <c r="H337" s="116"/>
      <c r="I337" s="116"/>
      <c r="J337" s="116"/>
      <c r="K337" s="116"/>
      <c r="L337" s="128"/>
      <c r="M337" s="116"/>
      <c r="N337" s="116"/>
      <c r="O337" s="164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  <c r="AA337" s="116"/>
      <c r="AB337" s="116"/>
      <c r="AC337" s="116"/>
      <c r="AD337" s="116"/>
      <c r="AE337" s="116"/>
      <c r="AF337" s="116"/>
      <c r="AG337" s="116"/>
    </row>
    <row r="338" spans="1:33" ht="15.75" customHeight="1">
      <c r="A338" s="286"/>
      <c r="B338" s="116"/>
      <c r="C338" s="116"/>
      <c r="D338" s="116"/>
      <c r="E338" s="162"/>
      <c r="F338" s="162"/>
      <c r="G338" s="116"/>
      <c r="H338" s="116"/>
      <c r="I338" s="116"/>
      <c r="J338" s="116"/>
      <c r="K338" s="116"/>
      <c r="L338" s="128"/>
      <c r="M338" s="116"/>
      <c r="N338" s="116"/>
      <c r="O338" s="164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  <c r="AA338" s="116"/>
      <c r="AB338" s="116"/>
      <c r="AC338" s="116"/>
      <c r="AD338" s="116"/>
      <c r="AE338" s="116"/>
      <c r="AF338" s="116"/>
      <c r="AG338" s="116"/>
    </row>
    <row r="339" spans="1:33" ht="15.75" customHeight="1">
      <c r="A339" s="286"/>
      <c r="B339" s="116"/>
      <c r="C339" s="116"/>
      <c r="D339" s="116"/>
      <c r="E339" s="162"/>
      <c r="F339" s="162"/>
      <c r="G339" s="116"/>
      <c r="H339" s="116"/>
      <c r="I339" s="116"/>
      <c r="J339" s="116"/>
      <c r="K339" s="116"/>
      <c r="L339" s="128"/>
      <c r="M339" s="116"/>
      <c r="N339" s="116"/>
      <c r="O339" s="164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  <c r="AA339" s="116"/>
      <c r="AB339" s="116"/>
      <c r="AC339" s="116"/>
      <c r="AD339" s="116"/>
      <c r="AE339" s="116"/>
      <c r="AF339" s="116"/>
      <c r="AG339" s="116"/>
    </row>
    <row r="340" spans="1:33" ht="15.75" customHeight="1">
      <c r="A340" s="286"/>
      <c r="B340" s="116"/>
      <c r="C340" s="116"/>
      <c r="D340" s="116"/>
      <c r="E340" s="162"/>
      <c r="F340" s="162"/>
      <c r="G340" s="116"/>
      <c r="H340" s="116"/>
      <c r="I340" s="116"/>
      <c r="J340" s="116"/>
      <c r="K340" s="116"/>
      <c r="L340" s="128"/>
      <c r="M340" s="116"/>
      <c r="N340" s="116"/>
      <c r="O340" s="164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  <c r="AA340" s="116"/>
      <c r="AB340" s="116"/>
      <c r="AC340" s="116"/>
      <c r="AD340" s="116"/>
      <c r="AE340" s="116"/>
      <c r="AF340" s="116"/>
      <c r="AG340" s="116"/>
    </row>
    <row r="341" spans="1:33" ht="15.75" customHeight="1">
      <c r="A341" s="286"/>
      <c r="B341" s="116"/>
      <c r="C341" s="116"/>
      <c r="D341" s="116"/>
      <c r="E341" s="162"/>
      <c r="F341" s="162"/>
      <c r="G341" s="116"/>
      <c r="H341" s="116"/>
      <c r="I341" s="116"/>
      <c r="J341" s="116"/>
      <c r="K341" s="116"/>
      <c r="L341" s="128"/>
      <c r="M341" s="116"/>
      <c r="N341" s="116"/>
      <c r="O341" s="164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  <c r="AA341" s="116"/>
      <c r="AB341" s="116"/>
      <c r="AC341" s="116"/>
      <c r="AD341" s="116"/>
      <c r="AE341" s="116"/>
      <c r="AF341" s="116"/>
      <c r="AG341" s="116"/>
    </row>
    <row r="342" spans="1:33" ht="15.75" customHeight="1">
      <c r="A342" s="286"/>
      <c r="B342" s="116"/>
      <c r="C342" s="116"/>
      <c r="D342" s="116"/>
      <c r="E342" s="162"/>
      <c r="F342" s="162"/>
      <c r="G342" s="116"/>
      <c r="H342" s="116"/>
      <c r="I342" s="116"/>
      <c r="J342" s="116"/>
      <c r="K342" s="116"/>
      <c r="L342" s="128"/>
      <c r="M342" s="116"/>
      <c r="N342" s="116"/>
      <c r="O342" s="164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  <c r="AA342" s="116"/>
      <c r="AB342" s="116"/>
      <c r="AC342" s="116"/>
      <c r="AD342" s="116"/>
      <c r="AE342" s="116"/>
      <c r="AF342" s="116"/>
      <c r="AG342" s="116"/>
    </row>
    <row r="343" spans="1:33" ht="15.75" customHeight="1">
      <c r="A343" s="286"/>
      <c r="B343" s="116"/>
      <c r="C343" s="116"/>
      <c r="D343" s="116"/>
      <c r="E343" s="162"/>
      <c r="F343" s="162"/>
      <c r="G343" s="116"/>
      <c r="H343" s="116"/>
      <c r="I343" s="116"/>
      <c r="J343" s="116"/>
      <c r="K343" s="116"/>
      <c r="L343" s="128"/>
      <c r="M343" s="116"/>
      <c r="N343" s="116"/>
      <c r="O343" s="164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  <c r="AB343" s="116"/>
      <c r="AC343" s="116"/>
      <c r="AD343" s="116"/>
      <c r="AE343" s="116"/>
      <c r="AF343" s="116"/>
      <c r="AG343" s="116"/>
    </row>
    <row r="344" spans="1:33" ht="15.75" customHeight="1">
      <c r="A344" s="286"/>
      <c r="B344" s="116"/>
      <c r="C344" s="116"/>
      <c r="D344" s="116"/>
      <c r="E344" s="162"/>
      <c r="F344" s="162"/>
      <c r="G344" s="116"/>
      <c r="H344" s="116"/>
      <c r="I344" s="116"/>
      <c r="J344" s="116"/>
      <c r="K344" s="116"/>
      <c r="L344" s="128"/>
      <c r="M344" s="116"/>
      <c r="N344" s="116"/>
      <c r="O344" s="164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  <c r="AA344" s="116"/>
      <c r="AB344" s="116"/>
      <c r="AC344" s="116"/>
      <c r="AD344" s="116"/>
      <c r="AE344" s="116"/>
      <c r="AF344" s="116"/>
      <c r="AG344" s="116"/>
    </row>
    <row r="345" spans="1:33" ht="15.75" customHeight="1">
      <c r="A345" s="286"/>
      <c r="B345" s="116"/>
      <c r="C345" s="116"/>
      <c r="D345" s="116"/>
      <c r="E345" s="162"/>
      <c r="F345" s="162"/>
      <c r="G345" s="116"/>
      <c r="H345" s="116"/>
      <c r="I345" s="116"/>
      <c r="J345" s="116"/>
      <c r="K345" s="116"/>
      <c r="L345" s="128"/>
      <c r="M345" s="116"/>
      <c r="N345" s="116"/>
      <c r="O345" s="164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  <c r="AA345" s="116"/>
      <c r="AB345" s="116"/>
      <c r="AC345" s="116"/>
      <c r="AD345" s="116"/>
      <c r="AE345" s="116"/>
      <c r="AF345" s="116"/>
      <c r="AG345" s="116"/>
    </row>
    <row r="346" spans="1:33" ht="15.75" customHeight="1">
      <c r="A346" s="286"/>
      <c r="B346" s="116"/>
      <c r="C346" s="116"/>
      <c r="D346" s="116"/>
      <c r="E346" s="162"/>
      <c r="F346" s="162"/>
      <c r="G346" s="116"/>
      <c r="H346" s="116"/>
      <c r="I346" s="116"/>
      <c r="J346" s="116"/>
      <c r="K346" s="116"/>
      <c r="L346" s="128"/>
      <c r="M346" s="116"/>
      <c r="N346" s="116"/>
      <c r="O346" s="164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  <c r="AA346" s="116"/>
      <c r="AB346" s="116"/>
      <c r="AC346" s="116"/>
      <c r="AD346" s="116"/>
      <c r="AE346" s="116"/>
      <c r="AF346" s="116"/>
      <c r="AG346" s="116"/>
    </row>
    <row r="347" spans="1:33" ht="15.75" customHeight="1">
      <c r="A347" s="286"/>
      <c r="B347" s="116"/>
      <c r="C347" s="116"/>
      <c r="D347" s="116"/>
      <c r="E347" s="162"/>
      <c r="F347" s="162"/>
      <c r="G347" s="116"/>
      <c r="H347" s="116"/>
      <c r="I347" s="116"/>
      <c r="J347" s="116"/>
      <c r="K347" s="116"/>
      <c r="L347" s="128"/>
      <c r="M347" s="116"/>
      <c r="N347" s="116"/>
      <c r="O347" s="164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  <c r="AA347" s="116"/>
      <c r="AB347" s="116"/>
      <c r="AC347" s="116"/>
      <c r="AD347" s="116"/>
      <c r="AE347" s="116"/>
      <c r="AF347" s="116"/>
      <c r="AG347" s="116"/>
    </row>
    <row r="348" spans="1:33" ht="15.75" customHeight="1">
      <c r="A348" s="286"/>
      <c r="B348" s="116"/>
      <c r="C348" s="116"/>
      <c r="D348" s="116"/>
      <c r="E348" s="162"/>
      <c r="F348" s="162"/>
      <c r="G348" s="116"/>
      <c r="H348" s="116"/>
      <c r="I348" s="116"/>
      <c r="J348" s="116"/>
      <c r="K348" s="116"/>
      <c r="L348" s="128"/>
      <c r="M348" s="116"/>
      <c r="N348" s="116"/>
      <c r="O348" s="164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  <c r="AA348" s="116"/>
      <c r="AB348" s="116"/>
      <c r="AC348" s="116"/>
      <c r="AD348" s="116"/>
      <c r="AE348" s="116"/>
      <c r="AF348" s="116"/>
      <c r="AG348" s="116"/>
    </row>
    <row r="349" spans="1:33" ht="15.75" customHeight="1">
      <c r="A349" s="286"/>
      <c r="B349" s="116"/>
      <c r="C349" s="116"/>
      <c r="D349" s="116"/>
      <c r="E349" s="162"/>
      <c r="F349" s="162"/>
      <c r="G349" s="116"/>
      <c r="H349" s="116"/>
      <c r="I349" s="116"/>
      <c r="J349" s="116"/>
      <c r="K349" s="116"/>
      <c r="L349" s="128"/>
      <c r="M349" s="116"/>
      <c r="N349" s="116"/>
      <c r="O349" s="164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  <c r="AA349" s="116"/>
      <c r="AB349" s="116"/>
      <c r="AC349" s="116"/>
      <c r="AD349" s="116"/>
      <c r="AE349" s="116"/>
      <c r="AF349" s="116"/>
      <c r="AG349" s="116"/>
    </row>
    <row r="350" spans="1:33" ht="15.75" customHeight="1">
      <c r="A350" s="286"/>
      <c r="B350" s="116"/>
      <c r="C350" s="116"/>
      <c r="D350" s="116"/>
      <c r="E350" s="162"/>
      <c r="F350" s="162"/>
      <c r="G350" s="116"/>
      <c r="H350" s="116"/>
      <c r="I350" s="116"/>
      <c r="J350" s="116"/>
      <c r="K350" s="116"/>
      <c r="L350" s="128"/>
      <c r="M350" s="116"/>
      <c r="N350" s="116"/>
      <c r="O350" s="164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  <c r="AA350" s="116"/>
      <c r="AB350" s="116"/>
      <c r="AC350" s="116"/>
      <c r="AD350" s="116"/>
      <c r="AE350" s="116"/>
      <c r="AF350" s="116"/>
      <c r="AG350" s="116"/>
    </row>
    <row r="351" spans="1:33" ht="15.75" customHeight="1">
      <c r="A351" s="286"/>
      <c r="B351" s="116"/>
      <c r="C351" s="116"/>
      <c r="D351" s="116"/>
      <c r="E351" s="162"/>
      <c r="F351" s="162"/>
      <c r="G351" s="116"/>
      <c r="H351" s="116"/>
      <c r="I351" s="116"/>
      <c r="J351" s="116"/>
      <c r="K351" s="116"/>
      <c r="L351" s="128"/>
      <c r="M351" s="116"/>
      <c r="N351" s="116"/>
      <c r="O351" s="164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  <c r="AA351" s="116"/>
      <c r="AB351" s="116"/>
      <c r="AC351" s="116"/>
      <c r="AD351" s="116"/>
      <c r="AE351" s="116"/>
      <c r="AF351" s="116"/>
      <c r="AG351" s="116"/>
    </row>
    <row r="352" spans="1:33" ht="15.75" customHeight="1">
      <c r="A352" s="286"/>
      <c r="B352" s="116"/>
      <c r="C352" s="116"/>
      <c r="D352" s="116"/>
      <c r="E352" s="162"/>
      <c r="F352" s="162"/>
      <c r="G352" s="116"/>
      <c r="H352" s="116"/>
      <c r="I352" s="116"/>
      <c r="J352" s="116"/>
      <c r="K352" s="116"/>
      <c r="L352" s="128"/>
      <c r="M352" s="116"/>
      <c r="N352" s="116"/>
      <c r="O352" s="164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  <c r="AB352" s="116"/>
      <c r="AC352" s="116"/>
      <c r="AD352" s="116"/>
      <c r="AE352" s="116"/>
      <c r="AF352" s="116"/>
      <c r="AG352" s="116"/>
    </row>
    <row r="353" spans="1:33" ht="15.75" customHeight="1">
      <c r="A353" s="286"/>
      <c r="B353" s="116"/>
      <c r="C353" s="116"/>
      <c r="D353" s="116"/>
      <c r="E353" s="162"/>
      <c r="F353" s="162"/>
      <c r="G353" s="116"/>
      <c r="H353" s="116"/>
      <c r="I353" s="116"/>
      <c r="J353" s="116"/>
      <c r="K353" s="116"/>
      <c r="L353" s="128"/>
      <c r="M353" s="116"/>
      <c r="N353" s="116"/>
      <c r="O353" s="164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  <c r="AA353" s="116"/>
      <c r="AB353" s="116"/>
      <c r="AC353" s="116"/>
      <c r="AD353" s="116"/>
      <c r="AE353" s="116"/>
      <c r="AF353" s="116"/>
      <c r="AG353" s="116"/>
    </row>
    <row r="354" spans="1:33" ht="15.75" customHeight="1">
      <c r="A354" s="286"/>
      <c r="B354" s="116"/>
      <c r="C354" s="116"/>
      <c r="D354" s="116"/>
      <c r="E354" s="162"/>
      <c r="F354" s="162"/>
      <c r="G354" s="116"/>
      <c r="H354" s="116"/>
      <c r="I354" s="116"/>
      <c r="J354" s="116"/>
      <c r="K354" s="116"/>
      <c r="L354" s="128"/>
      <c r="M354" s="116"/>
      <c r="N354" s="116"/>
      <c r="O354" s="164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  <c r="AA354" s="116"/>
      <c r="AB354" s="116"/>
      <c r="AC354" s="116"/>
      <c r="AD354" s="116"/>
      <c r="AE354" s="116"/>
      <c r="AF354" s="116"/>
      <c r="AG354" s="116"/>
    </row>
    <row r="355" spans="1:33" ht="15.75" customHeight="1">
      <c r="A355" s="286"/>
      <c r="B355" s="116"/>
      <c r="C355" s="116"/>
      <c r="D355" s="116"/>
      <c r="E355" s="162"/>
      <c r="F355" s="162"/>
      <c r="G355" s="116"/>
      <c r="H355" s="116"/>
      <c r="I355" s="116"/>
      <c r="J355" s="116"/>
      <c r="K355" s="116"/>
      <c r="L355" s="128"/>
      <c r="M355" s="116"/>
      <c r="N355" s="116"/>
      <c r="O355" s="164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  <c r="AA355" s="116"/>
      <c r="AB355" s="116"/>
      <c r="AC355" s="116"/>
      <c r="AD355" s="116"/>
      <c r="AE355" s="116"/>
      <c r="AF355" s="116"/>
      <c r="AG355" s="116"/>
    </row>
    <row r="356" spans="1:33" ht="15.75" customHeight="1">
      <c r="A356" s="286"/>
      <c r="B356" s="116"/>
      <c r="C356" s="116"/>
      <c r="D356" s="116"/>
      <c r="E356" s="162"/>
      <c r="F356" s="162"/>
      <c r="G356" s="116"/>
      <c r="H356" s="116"/>
      <c r="I356" s="116"/>
      <c r="J356" s="116"/>
      <c r="K356" s="116"/>
      <c r="L356" s="128"/>
      <c r="M356" s="116"/>
      <c r="N356" s="116"/>
      <c r="O356" s="164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  <c r="AA356" s="116"/>
      <c r="AB356" s="116"/>
      <c r="AC356" s="116"/>
      <c r="AD356" s="116"/>
      <c r="AE356" s="116"/>
      <c r="AF356" s="116"/>
      <c r="AG356" s="116"/>
    </row>
    <row r="357" spans="1:33" ht="15.75" customHeight="1">
      <c r="A357" s="286"/>
      <c r="B357" s="116"/>
      <c r="C357" s="116"/>
      <c r="D357" s="116"/>
      <c r="E357" s="162"/>
      <c r="F357" s="162"/>
      <c r="G357" s="116"/>
      <c r="H357" s="116"/>
      <c r="I357" s="116"/>
      <c r="J357" s="116"/>
      <c r="K357" s="116"/>
      <c r="L357" s="128"/>
      <c r="M357" s="116"/>
      <c r="N357" s="116"/>
      <c r="O357" s="164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  <c r="AA357" s="116"/>
      <c r="AB357" s="116"/>
      <c r="AC357" s="116"/>
      <c r="AD357" s="116"/>
      <c r="AE357" s="116"/>
      <c r="AF357" s="116"/>
      <c r="AG357" s="116"/>
    </row>
    <row r="358" spans="1:33" ht="15.75" customHeight="1">
      <c r="A358" s="286"/>
      <c r="B358" s="116"/>
      <c r="C358" s="116"/>
      <c r="D358" s="116"/>
      <c r="E358" s="162"/>
      <c r="F358" s="162"/>
      <c r="G358" s="116"/>
      <c r="H358" s="116"/>
      <c r="I358" s="116"/>
      <c r="J358" s="116"/>
      <c r="K358" s="116"/>
      <c r="L358" s="128"/>
      <c r="M358" s="116"/>
      <c r="N358" s="116"/>
      <c r="O358" s="164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  <c r="AA358" s="116"/>
      <c r="AB358" s="116"/>
      <c r="AC358" s="116"/>
      <c r="AD358" s="116"/>
      <c r="AE358" s="116"/>
      <c r="AF358" s="116"/>
      <c r="AG358" s="116"/>
    </row>
    <row r="359" spans="1:33" ht="15.75" customHeight="1">
      <c r="A359" s="286"/>
      <c r="B359" s="116"/>
      <c r="C359" s="116"/>
      <c r="D359" s="116"/>
      <c r="E359" s="162"/>
      <c r="F359" s="162"/>
      <c r="G359" s="116"/>
      <c r="H359" s="116"/>
      <c r="I359" s="116"/>
      <c r="J359" s="116"/>
      <c r="K359" s="116"/>
      <c r="L359" s="128"/>
      <c r="M359" s="116"/>
      <c r="N359" s="116"/>
      <c r="O359" s="164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  <c r="AA359" s="116"/>
      <c r="AB359" s="116"/>
      <c r="AC359" s="116"/>
      <c r="AD359" s="116"/>
      <c r="AE359" s="116"/>
      <c r="AF359" s="116"/>
      <c r="AG359" s="116"/>
    </row>
    <row r="360" spans="1:33" ht="15.75" customHeight="1">
      <c r="A360" s="286"/>
      <c r="B360" s="116"/>
      <c r="C360" s="116"/>
      <c r="D360" s="116"/>
      <c r="E360" s="162"/>
      <c r="F360" s="162"/>
      <c r="G360" s="116"/>
      <c r="H360" s="116"/>
      <c r="I360" s="116"/>
      <c r="J360" s="116"/>
      <c r="K360" s="116"/>
      <c r="L360" s="128"/>
      <c r="M360" s="116"/>
      <c r="N360" s="116"/>
      <c r="O360" s="164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  <c r="AA360" s="116"/>
      <c r="AB360" s="116"/>
      <c r="AC360" s="116"/>
      <c r="AD360" s="116"/>
      <c r="AE360" s="116"/>
      <c r="AF360" s="116"/>
      <c r="AG360" s="116"/>
    </row>
    <row r="361" spans="1:33" ht="15.75" customHeight="1">
      <c r="A361" s="286"/>
      <c r="B361" s="116"/>
      <c r="C361" s="116"/>
      <c r="D361" s="116"/>
      <c r="E361" s="162"/>
      <c r="F361" s="162"/>
      <c r="G361" s="116"/>
      <c r="H361" s="116"/>
      <c r="I361" s="116"/>
      <c r="J361" s="116"/>
      <c r="K361" s="116"/>
      <c r="L361" s="128"/>
      <c r="M361" s="116"/>
      <c r="N361" s="116"/>
      <c r="O361" s="164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  <c r="AA361" s="116"/>
      <c r="AB361" s="116"/>
      <c r="AC361" s="116"/>
      <c r="AD361" s="116"/>
      <c r="AE361" s="116"/>
      <c r="AF361" s="116"/>
      <c r="AG361" s="116"/>
    </row>
    <row r="362" spans="1:33" ht="15.75" customHeight="1">
      <c r="A362" s="286"/>
      <c r="B362" s="116"/>
      <c r="C362" s="116"/>
      <c r="D362" s="116"/>
      <c r="E362" s="162"/>
      <c r="F362" s="162"/>
      <c r="G362" s="116"/>
      <c r="H362" s="116"/>
      <c r="I362" s="116"/>
      <c r="J362" s="116"/>
      <c r="K362" s="116"/>
      <c r="L362" s="128"/>
      <c r="M362" s="116"/>
      <c r="N362" s="116"/>
      <c r="O362" s="164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  <c r="AA362" s="116"/>
      <c r="AB362" s="116"/>
      <c r="AC362" s="116"/>
      <c r="AD362" s="116"/>
      <c r="AE362" s="116"/>
      <c r="AF362" s="116"/>
      <c r="AG362" s="116"/>
    </row>
    <row r="363" spans="1:33" ht="15.75" customHeight="1">
      <c r="A363" s="286"/>
      <c r="B363" s="116"/>
      <c r="C363" s="116"/>
      <c r="D363" s="116"/>
      <c r="E363" s="162"/>
      <c r="F363" s="162"/>
      <c r="G363" s="116"/>
      <c r="H363" s="116"/>
      <c r="I363" s="116"/>
      <c r="J363" s="116"/>
      <c r="K363" s="116"/>
      <c r="L363" s="128"/>
      <c r="M363" s="116"/>
      <c r="N363" s="116"/>
      <c r="O363" s="164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  <c r="AA363" s="116"/>
      <c r="AB363" s="116"/>
      <c r="AC363" s="116"/>
      <c r="AD363" s="116"/>
      <c r="AE363" s="116"/>
      <c r="AF363" s="116"/>
      <c r="AG363" s="116"/>
    </row>
    <row r="364" spans="1:33" ht="15.75" customHeight="1">
      <c r="A364" s="286"/>
      <c r="B364" s="116"/>
      <c r="C364" s="116"/>
      <c r="D364" s="116"/>
      <c r="E364" s="162"/>
      <c r="F364" s="162"/>
      <c r="G364" s="116"/>
      <c r="H364" s="116"/>
      <c r="I364" s="116"/>
      <c r="J364" s="116"/>
      <c r="K364" s="116"/>
      <c r="L364" s="128"/>
      <c r="M364" s="116"/>
      <c r="N364" s="116"/>
      <c r="O364" s="164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  <c r="AA364" s="116"/>
      <c r="AB364" s="116"/>
      <c r="AC364" s="116"/>
      <c r="AD364" s="116"/>
      <c r="AE364" s="116"/>
      <c r="AF364" s="116"/>
      <c r="AG364" s="116"/>
    </row>
    <row r="365" spans="1:33" ht="15.75" customHeight="1">
      <c r="A365" s="286"/>
      <c r="B365" s="116"/>
      <c r="C365" s="116"/>
      <c r="D365" s="116"/>
      <c r="E365" s="162"/>
      <c r="F365" s="162"/>
      <c r="G365" s="116"/>
      <c r="H365" s="116"/>
      <c r="I365" s="116"/>
      <c r="J365" s="116"/>
      <c r="K365" s="116"/>
      <c r="L365" s="128"/>
      <c r="M365" s="116"/>
      <c r="N365" s="116"/>
      <c r="O365" s="164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  <c r="AA365" s="116"/>
      <c r="AB365" s="116"/>
      <c r="AC365" s="116"/>
      <c r="AD365" s="116"/>
      <c r="AE365" s="116"/>
      <c r="AF365" s="116"/>
      <c r="AG365" s="116"/>
    </row>
    <row r="366" spans="1:33" ht="15.75" customHeight="1">
      <c r="A366" s="286"/>
      <c r="B366" s="116"/>
      <c r="C366" s="116"/>
      <c r="D366" s="116"/>
      <c r="E366" s="162"/>
      <c r="F366" s="162"/>
      <c r="G366" s="116"/>
      <c r="H366" s="116"/>
      <c r="I366" s="116"/>
      <c r="J366" s="116"/>
      <c r="K366" s="116"/>
      <c r="L366" s="128"/>
      <c r="M366" s="116"/>
      <c r="N366" s="116"/>
      <c r="O366" s="164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  <c r="AA366" s="116"/>
      <c r="AB366" s="116"/>
      <c r="AC366" s="116"/>
      <c r="AD366" s="116"/>
      <c r="AE366" s="116"/>
      <c r="AF366" s="116"/>
      <c r="AG366" s="116"/>
    </row>
    <row r="367" spans="1:33" ht="15.75" customHeight="1">
      <c r="A367" s="286"/>
      <c r="B367" s="116"/>
      <c r="C367" s="116"/>
      <c r="D367" s="116"/>
      <c r="E367" s="162"/>
      <c r="F367" s="162"/>
      <c r="G367" s="116"/>
      <c r="H367" s="116"/>
      <c r="I367" s="116"/>
      <c r="J367" s="116"/>
      <c r="K367" s="116"/>
      <c r="L367" s="128"/>
      <c r="M367" s="116"/>
      <c r="N367" s="116"/>
      <c r="O367" s="164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  <c r="AA367" s="116"/>
      <c r="AB367" s="116"/>
      <c r="AC367" s="116"/>
      <c r="AD367" s="116"/>
      <c r="AE367" s="116"/>
      <c r="AF367" s="116"/>
      <c r="AG367" s="116"/>
    </row>
    <row r="368" spans="1:33" ht="15.75" customHeight="1">
      <c r="A368" s="286"/>
      <c r="B368" s="116"/>
      <c r="C368" s="116"/>
      <c r="D368" s="116"/>
      <c r="E368" s="162"/>
      <c r="F368" s="162"/>
      <c r="G368" s="116"/>
      <c r="H368" s="116"/>
      <c r="I368" s="116"/>
      <c r="J368" s="116"/>
      <c r="K368" s="116"/>
      <c r="L368" s="128"/>
      <c r="M368" s="116"/>
      <c r="N368" s="116"/>
      <c r="O368" s="164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  <c r="AA368" s="116"/>
      <c r="AB368" s="116"/>
      <c r="AC368" s="116"/>
      <c r="AD368" s="116"/>
      <c r="AE368" s="116"/>
      <c r="AF368" s="116"/>
      <c r="AG368" s="116"/>
    </row>
    <row r="369" spans="1:33" ht="15.75" customHeight="1">
      <c r="A369" s="286"/>
      <c r="B369" s="116"/>
      <c r="C369" s="116"/>
      <c r="D369" s="116"/>
      <c r="E369" s="162"/>
      <c r="F369" s="162"/>
      <c r="G369" s="116"/>
      <c r="H369" s="116"/>
      <c r="I369" s="116"/>
      <c r="J369" s="116"/>
      <c r="K369" s="116"/>
      <c r="L369" s="128"/>
      <c r="M369" s="116"/>
      <c r="N369" s="116"/>
      <c r="O369" s="164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  <c r="AA369" s="116"/>
      <c r="AB369" s="116"/>
      <c r="AC369" s="116"/>
      <c r="AD369" s="116"/>
      <c r="AE369" s="116"/>
      <c r="AF369" s="116"/>
      <c r="AG369" s="116"/>
    </row>
    <row r="370" spans="1:33" ht="15.75" customHeight="1">
      <c r="A370" s="286"/>
      <c r="B370" s="116"/>
      <c r="C370" s="116"/>
      <c r="D370" s="116"/>
      <c r="E370" s="162"/>
      <c r="F370" s="162"/>
      <c r="G370" s="116"/>
      <c r="H370" s="116"/>
      <c r="I370" s="116"/>
      <c r="J370" s="116"/>
      <c r="K370" s="116"/>
      <c r="L370" s="128"/>
      <c r="M370" s="116"/>
      <c r="N370" s="116"/>
      <c r="O370" s="164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  <c r="AA370" s="116"/>
      <c r="AB370" s="116"/>
      <c r="AC370" s="116"/>
      <c r="AD370" s="116"/>
      <c r="AE370" s="116"/>
      <c r="AF370" s="116"/>
      <c r="AG370" s="116"/>
    </row>
    <row r="371" spans="1:33" ht="15.75" customHeight="1">
      <c r="A371" s="286"/>
      <c r="B371" s="116"/>
      <c r="C371" s="116"/>
      <c r="D371" s="116"/>
      <c r="E371" s="162"/>
      <c r="F371" s="162"/>
      <c r="G371" s="116"/>
      <c r="H371" s="116"/>
      <c r="I371" s="116"/>
      <c r="J371" s="116"/>
      <c r="K371" s="116"/>
      <c r="L371" s="128"/>
      <c r="M371" s="116"/>
      <c r="N371" s="116"/>
      <c r="O371" s="164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  <c r="AA371" s="116"/>
      <c r="AB371" s="116"/>
      <c r="AC371" s="116"/>
      <c r="AD371" s="116"/>
      <c r="AE371" s="116"/>
      <c r="AF371" s="116"/>
      <c r="AG371" s="116"/>
    </row>
    <row r="372" spans="1:33" ht="15.75" customHeight="1">
      <c r="A372" s="286"/>
      <c r="B372" s="116"/>
      <c r="C372" s="116"/>
      <c r="D372" s="116"/>
      <c r="E372" s="162"/>
      <c r="F372" s="162"/>
      <c r="G372" s="116"/>
      <c r="H372" s="116"/>
      <c r="I372" s="116"/>
      <c r="J372" s="116"/>
      <c r="K372" s="116"/>
      <c r="L372" s="128"/>
      <c r="M372" s="116"/>
      <c r="N372" s="116"/>
      <c r="O372" s="164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  <c r="AA372" s="116"/>
      <c r="AB372" s="116"/>
      <c r="AC372" s="116"/>
      <c r="AD372" s="116"/>
      <c r="AE372" s="116"/>
      <c r="AF372" s="116"/>
      <c r="AG372" s="116"/>
    </row>
    <row r="373" spans="1:33" ht="15.75" customHeight="1">
      <c r="A373" s="286"/>
      <c r="B373" s="116"/>
      <c r="C373" s="116"/>
      <c r="D373" s="116"/>
      <c r="E373" s="162"/>
      <c r="F373" s="162"/>
      <c r="G373" s="116"/>
      <c r="H373" s="116"/>
      <c r="I373" s="116"/>
      <c r="J373" s="116"/>
      <c r="K373" s="116"/>
      <c r="L373" s="128"/>
      <c r="M373" s="116"/>
      <c r="N373" s="116"/>
      <c r="O373" s="164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  <c r="AA373" s="116"/>
      <c r="AB373" s="116"/>
      <c r="AC373" s="116"/>
      <c r="AD373" s="116"/>
      <c r="AE373" s="116"/>
      <c r="AF373" s="116"/>
      <c r="AG373" s="116"/>
    </row>
    <row r="374" spans="1:33" ht="15.75" customHeight="1">
      <c r="A374" s="286"/>
      <c r="B374" s="116"/>
      <c r="C374" s="116"/>
      <c r="D374" s="116"/>
      <c r="E374" s="162"/>
      <c r="F374" s="162"/>
      <c r="G374" s="116"/>
      <c r="H374" s="116"/>
      <c r="I374" s="116"/>
      <c r="J374" s="116"/>
      <c r="K374" s="116"/>
      <c r="L374" s="128"/>
      <c r="M374" s="116"/>
      <c r="N374" s="116"/>
      <c r="O374" s="164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  <c r="AA374" s="116"/>
      <c r="AB374" s="116"/>
      <c r="AC374" s="116"/>
      <c r="AD374" s="116"/>
      <c r="AE374" s="116"/>
      <c r="AF374" s="116"/>
      <c r="AG374" s="116"/>
    </row>
    <row r="375" spans="1:33" ht="15.75" customHeight="1">
      <c r="A375" s="286"/>
      <c r="B375" s="116"/>
      <c r="C375" s="116"/>
      <c r="D375" s="116"/>
      <c r="E375" s="162"/>
      <c r="F375" s="162"/>
      <c r="G375" s="116"/>
      <c r="H375" s="116"/>
      <c r="I375" s="116"/>
      <c r="J375" s="116"/>
      <c r="K375" s="116"/>
      <c r="L375" s="128"/>
      <c r="M375" s="116"/>
      <c r="N375" s="116"/>
      <c r="O375" s="164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  <c r="AA375" s="116"/>
      <c r="AB375" s="116"/>
      <c r="AC375" s="116"/>
      <c r="AD375" s="116"/>
      <c r="AE375" s="116"/>
      <c r="AF375" s="116"/>
      <c r="AG375" s="116"/>
    </row>
    <row r="376" spans="1:33" ht="15.75" customHeight="1">
      <c r="A376" s="286"/>
      <c r="B376" s="116"/>
      <c r="C376" s="116"/>
      <c r="D376" s="116"/>
      <c r="E376" s="162"/>
      <c r="F376" s="162"/>
      <c r="G376" s="116"/>
      <c r="H376" s="116"/>
      <c r="I376" s="116"/>
      <c r="J376" s="116"/>
      <c r="K376" s="116"/>
      <c r="L376" s="128"/>
      <c r="M376" s="116"/>
      <c r="N376" s="116"/>
      <c r="O376" s="164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  <c r="AA376" s="116"/>
      <c r="AB376" s="116"/>
      <c r="AC376" s="116"/>
      <c r="AD376" s="116"/>
      <c r="AE376" s="116"/>
      <c r="AF376" s="116"/>
      <c r="AG376" s="116"/>
    </row>
    <row r="377" spans="1:33" ht="15.75" customHeight="1">
      <c r="A377" s="286"/>
      <c r="B377" s="116"/>
      <c r="C377" s="116"/>
      <c r="D377" s="116"/>
      <c r="E377" s="162"/>
      <c r="F377" s="162"/>
      <c r="G377" s="116"/>
      <c r="H377" s="116"/>
      <c r="I377" s="116"/>
      <c r="J377" s="116"/>
      <c r="K377" s="116"/>
      <c r="L377" s="128"/>
      <c r="M377" s="116"/>
      <c r="N377" s="116"/>
      <c r="O377" s="164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  <c r="AA377" s="116"/>
      <c r="AB377" s="116"/>
      <c r="AC377" s="116"/>
      <c r="AD377" s="116"/>
      <c r="AE377" s="116"/>
      <c r="AF377" s="116"/>
      <c r="AG377" s="116"/>
    </row>
    <row r="378" spans="1:33" ht="15.75" customHeight="1">
      <c r="A378" s="286"/>
      <c r="B378" s="116"/>
      <c r="C378" s="116"/>
      <c r="D378" s="116"/>
      <c r="E378" s="162"/>
      <c r="F378" s="162"/>
      <c r="G378" s="116"/>
      <c r="H378" s="116"/>
      <c r="I378" s="116"/>
      <c r="J378" s="116"/>
      <c r="K378" s="116"/>
      <c r="L378" s="128"/>
      <c r="M378" s="116"/>
      <c r="N378" s="116"/>
      <c r="O378" s="164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  <c r="AA378" s="116"/>
      <c r="AB378" s="116"/>
      <c r="AC378" s="116"/>
      <c r="AD378" s="116"/>
      <c r="AE378" s="116"/>
      <c r="AF378" s="116"/>
      <c r="AG378" s="116"/>
    </row>
    <row r="379" spans="1:33" ht="15.75" customHeight="1">
      <c r="A379" s="286"/>
      <c r="B379" s="116"/>
      <c r="C379" s="116"/>
      <c r="D379" s="116"/>
      <c r="E379" s="162"/>
      <c r="F379" s="162"/>
      <c r="G379" s="116"/>
      <c r="H379" s="116"/>
      <c r="I379" s="116"/>
      <c r="J379" s="116"/>
      <c r="K379" s="116"/>
      <c r="L379" s="128"/>
      <c r="M379" s="116"/>
      <c r="N379" s="116"/>
      <c r="O379" s="164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  <c r="AA379" s="116"/>
      <c r="AB379" s="116"/>
      <c r="AC379" s="116"/>
      <c r="AD379" s="116"/>
      <c r="AE379" s="116"/>
      <c r="AF379" s="116"/>
      <c r="AG379" s="116"/>
    </row>
    <row r="380" spans="1:33" ht="15.75" customHeight="1">
      <c r="A380" s="286"/>
      <c r="B380" s="116"/>
      <c r="C380" s="116"/>
      <c r="D380" s="116"/>
      <c r="E380" s="162"/>
      <c r="F380" s="162"/>
      <c r="G380" s="116"/>
      <c r="H380" s="116"/>
      <c r="I380" s="116"/>
      <c r="J380" s="116"/>
      <c r="K380" s="116"/>
      <c r="L380" s="128"/>
      <c r="M380" s="116"/>
      <c r="N380" s="116"/>
      <c r="O380" s="164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  <c r="AA380" s="116"/>
      <c r="AB380" s="116"/>
      <c r="AC380" s="116"/>
      <c r="AD380" s="116"/>
      <c r="AE380" s="116"/>
      <c r="AF380" s="116"/>
      <c r="AG380" s="116"/>
    </row>
    <row r="381" spans="1:33" ht="15.75" customHeight="1"/>
    <row r="382" spans="1:33" ht="15.75" customHeight="1"/>
    <row r="383" spans="1:33" ht="15.75" customHeight="1"/>
    <row r="384" spans="1:3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31">
    <mergeCell ref="C99:D99"/>
    <mergeCell ref="C109:D109"/>
    <mergeCell ref="A168:B168"/>
    <mergeCell ref="A170:B173"/>
    <mergeCell ref="C117:D117"/>
    <mergeCell ref="C125:D125"/>
    <mergeCell ref="C133:D133"/>
    <mergeCell ref="C141:D141"/>
    <mergeCell ref="C149:D149"/>
    <mergeCell ref="C157:D157"/>
    <mergeCell ref="C165:D165"/>
    <mergeCell ref="C59:D59"/>
    <mergeCell ref="C67:D67"/>
    <mergeCell ref="C75:D75"/>
    <mergeCell ref="C83:D83"/>
    <mergeCell ref="C91:D91"/>
    <mergeCell ref="C19:D19"/>
    <mergeCell ref="C27:D27"/>
    <mergeCell ref="C35:D35"/>
    <mergeCell ref="C43:D43"/>
    <mergeCell ref="C51:D51"/>
    <mergeCell ref="A1:M1"/>
    <mergeCell ref="A2:M2"/>
    <mergeCell ref="A3:M3"/>
    <mergeCell ref="A6:A7"/>
    <mergeCell ref="B6:B7"/>
    <mergeCell ref="C6:D7"/>
    <mergeCell ref="E6:F6"/>
    <mergeCell ref="M6:M7"/>
    <mergeCell ref="G6:K6"/>
    <mergeCell ref="L6:L7"/>
  </mergeCells>
  <pageMargins left="0.39370078740157483" right="0.19685039370078741" top="0.55118110236220474" bottom="0.35433070866141736" header="0" footer="0"/>
  <pageSetup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JUNI</vt:lpstr>
      <vt:lpstr>JULI</vt:lpstr>
      <vt:lpstr>AGUSTUS</vt:lpstr>
      <vt:lpstr>SEPTEMBER</vt:lpstr>
      <vt:lpstr>OKTOBER</vt:lpstr>
      <vt:lpstr>REKAP KEKERINGAN</vt:lpstr>
      <vt:lpstr>DIAGRAM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2023-10-02T03:07:12Z</dcterms:created>
  <dcterms:modified xsi:type="dcterms:W3CDTF">2023-10-02T03:07:12Z</dcterms:modified>
</cp:coreProperties>
</file>