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8_{BB7AEE07-E662-463F-9E1B-68BDD7C0DBF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Table 1" sheetId="1" r:id="rId1"/>
  </sheets>
  <calcPr calcId="181029"/>
</workbook>
</file>

<file path=xl/calcChain.xml><?xml version="1.0" encoding="utf-8"?>
<calcChain xmlns="http://schemas.openxmlformats.org/spreadsheetml/2006/main">
  <c r="I63" i="1" l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8" i="1"/>
  <c r="I7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5" i="1"/>
  <c r="L16" i="1"/>
  <c r="L14" i="1"/>
  <c r="L13" i="1"/>
  <c r="L12" i="1"/>
  <c r="L11" i="1"/>
  <c r="L8" i="1"/>
  <c r="L9" i="1"/>
  <c r="L7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9" i="1"/>
  <c r="G8" i="1"/>
  <c r="G7" i="1"/>
  <c r="H9" i="1"/>
  <c r="E9" i="1"/>
  <c r="D9" i="1"/>
  <c r="C9" i="1"/>
  <c r="B9" i="1"/>
  <c r="H56" i="1"/>
  <c r="F56" i="1"/>
  <c r="E56" i="1"/>
  <c r="D56" i="1"/>
  <c r="C56" i="1"/>
  <c r="B56" i="1"/>
  <c r="H61" i="1"/>
  <c r="F61" i="1"/>
  <c r="E61" i="1"/>
  <c r="D61" i="1"/>
  <c r="C61" i="1"/>
  <c r="B61" i="1"/>
  <c r="H59" i="1"/>
  <c r="F59" i="1"/>
  <c r="E59" i="1"/>
  <c r="D59" i="1"/>
  <c r="C59" i="1"/>
  <c r="B59" i="1"/>
  <c r="H57" i="1"/>
  <c r="F57" i="1"/>
  <c r="E57" i="1"/>
  <c r="D57" i="1"/>
  <c r="C57" i="1"/>
  <c r="B57" i="1"/>
  <c r="H53" i="1"/>
  <c r="F53" i="1"/>
  <c r="E53" i="1"/>
  <c r="D53" i="1"/>
  <c r="C53" i="1"/>
  <c r="B53" i="1"/>
  <c r="H54" i="1"/>
  <c r="F54" i="1"/>
  <c r="E54" i="1"/>
  <c r="D54" i="1"/>
  <c r="C54" i="1"/>
  <c r="B54" i="1"/>
  <c r="H43" i="1"/>
  <c r="F43" i="1"/>
  <c r="E43" i="1"/>
  <c r="D43" i="1"/>
  <c r="C43" i="1"/>
  <c r="B43" i="1"/>
  <c r="H48" i="1"/>
  <c r="F48" i="1"/>
  <c r="E48" i="1"/>
  <c r="D48" i="1"/>
  <c r="C48" i="1"/>
  <c r="B48" i="1"/>
  <c r="H44" i="1"/>
  <c r="F44" i="1"/>
  <c r="E44" i="1"/>
  <c r="D44" i="1"/>
  <c r="C44" i="1"/>
  <c r="B44" i="1"/>
  <c r="H33" i="1"/>
  <c r="F33" i="1"/>
  <c r="E33" i="1"/>
  <c r="D33" i="1"/>
  <c r="C33" i="1"/>
  <c r="B33" i="1"/>
  <c r="H41" i="1"/>
  <c r="F41" i="1"/>
  <c r="E41" i="1"/>
  <c r="D41" i="1"/>
  <c r="C41" i="1"/>
  <c r="B41" i="1"/>
  <c r="H39" i="1"/>
  <c r="F39" i="1"/>
  <c r="E39" i="1"/>
  <c r="D39" i="1"/>
  <c r="C39" i="1"/>
  <c r="B39" i="1"/>
  <c r="H37" i="1"/>
  <c r="F37" i="1"/>
  <c r="E37" i="1"/>
  <c r="D37" i="1"/>
  <c r="C37" i="1"/>
  <c r="B37" i="1"/>
  <c r="H34" i="1"/>
  <c r="F34" i="1"/>
  <c r="E34" i="1"/>
  <c r="D34" i="1"/>
  <c r="C34" i="1"/>
  <c r="B34" i="1"/>
  <c r="H29" i="1"/>
  <c r="F29" i="1"/>
  <c r="E29" i="1"/>
  <c r="D29" i="1"/>
  <c r="C29" i="1"/>
  <c r="H26" i="1"/>
  <c r="F26" i="1"/>
  <c r="E26" i="1"/>
  <c r="D26" i="1"/>
  <c r="C26" i="1"/>
  <c r="H24" i="1"/>
  <c r="F24" i="1"/>
  <c r="E24" i="1"/>
  <c r="D24" i="1"/>
  <c r="C24" i="1"/>
  <c r="H19" i="1"/>
  <c r="F19" i="1"/>
  <c r="E19" i="1"/>
  <c r="D19" i="1"/>
  <c r="C19" i="1"/>
  <c r="H17" i="1"/>
  <c r="H11" i="1" s="1"/>
  <c r="F17" i="1"/>
  <c r="E17" i="1"/>
  <c r="D17" i="1"/>
  <c r="C17" i="1"/>
  <c r="H15" i="1"/>
  <c r="F15" i="1"/>
  <c r="E15" i="1"/>
  <c r="D15" i="1"/>
  <c r="C15" i="1"/>
  <c r="H12" i="1"/>
  <c r="F12" i="1"/>
  <c r="E12" i="1"/>
  <c r="D12" i="1"/>
  <c r="C12" i="1"/>
  <c r="B29" i="1"/>
  <c r="B26" i="1"/>
  <c r="B24" i="1"/>
  <c r="B19" i="1"/>
  <c r="B17" i="1"/>
  <c r="B15" i="1"/>
  <c r="B12" i="1"/>
  <c r="B11" i="1" s="1"/>
  <c r="F11" i="1"/>
  <c r="D11" i="1"/>
  <c r="C11" i="1" l="1"/>
  <c r="E11" i="1"/>
</calcChain>
</file>

<file path=xl/sharedStrings.xml><?xml version="1.0" encoding="utf-8"?>
<sst xmlns="http://schemas.openxmlformats.org/spreadsheetml/2006/main" count="109" uniqueCount="78">
  <si>
    <r>
      <rPr>
        <b/>
        <sz val="10"/>
        <color rgb="FFFF0000"/>
        <rFont val="Calibri"/>
        <family val="2"/>
        <scheme val="minor"/>
      </rPr>
      <t>Sisa Saldo UP/GU</t>
    </r>
  </si>
  <si>
    <r>
      <rPr>
        <b/>
        <sz val="10"/>
        <rFont val="Calibri"/>
        <family val="2"/>
        <scheme val="minor"/>
      </rPr>
      <t>URUSAN  BIDANG,  SKPD,  PROGRAM ,KEGIATAN, DAN SUB  KEGIATAN</t>
    </r>
  </si>
  <si>
    <r>
      <rPr>
        <b/>
        <sz val="10"/>
        <rFont val="Calibri"/>
        <family val="2"/>
        <scheme val="minor"/>
      </rPr>
      <t>PENYEDIAAN  DANA</t>
    </r>
  </si>
  <si>
    <r>
      <rPr>
        <b/>
        <sz val="10"/>
        <rFont val="Calibri"/>
        <family val="2"/>
        <scheme val="minor"/>
      </rPr>
      <t>ANGGARAN KAS</t>
    </r>
  </si>
  <si>
    <r>
      <rPr>
        <b/>
        <sz val="10"/>
        <rFont val="Calibri"/>
        <family val="2"/>
        <scheme val="minor"/>
      </rPr>
      <t>REALISASI PENYERAPAN  DANA</t>
    </r>
  </si>
  <si>
    <r>
      <rPr>
        <b/>
        <sz val="10"/>
        <rFont val="Calibri"/>
        <family val="2"/>
        <scheme val="minor"/>
      </rPr>
      <t>PELAKSANAAN  FISIK</t>
    </r>
  </si>
  <si>
    <r>
      <rPr>
        <b/>
        <sz val="10"/>
        <rFont val="Calibri"/>
        <family val="2"/>
        <scheme val="minor"/>
      </rPr>
      <t>KET</t>
    </r>
  </si>
  <si>
    <r>
      <rPr>
        <b/>
        <sz val="10"/>
        <rFont val="Calibri"/>
        <family val="2"/>
        <scheme val="minor"/>
      </rPr>
      <t>Definitif</t>
    </r>
  </si>
  <si>
    <r>
      <rPr>
        <b/>
        <sz val="10"/>
        <rFont val="Calibri"/>
        <family val="2"/>
        <scheme val="minor"/>
      </rPr>
      <t>Perubahan</t>
    </r>
  </si>
  <si>
    <r>
      <rPr>
        <b/>
        <sz val="10"/>
        <rFont val="Calibri"/>
        <family val="2"/>
        <scheme val="minor"/>
      </rPr>
      <t>Jumlah</t>
    </r>
  </si>
  <si>
    <r>
      <rPr>
        <b/>
        <sz val="10"/>
        <rFont val="Calibri"/>
        <family val="2"/>
        <scheme val="minor"/>
      </rPr>
      <t>SP2D</t>
    </r>
  </si>
  <si>
    <r>
      <rPr>
        <b/>
        <sz val="10"/>
        <rFont val="Calibri"/>
        <family val="2"/>
        <scheme val="minor"/>
      </rPr>
      <t>Persen  (%)</t>
    </r>
  </si>
  <si>
    <r>
      <rPr>
        <b/>
        <sz val="10"/>
        <rFont val="Calibri"/>
        <family val="2"/>
        <scheme val="minor"/>
      </rPr>
      <t>SPJ</t>
    </r>
  </si>
  <si>
    <r>
      <rPr>
        <b/>
        <sz val="10"/>
        <rFont val="Calibri"/>
        <family val="2"/>
        <scheme val="minor"/>
      </rPr>
      <t>Target</t>
    </r>
  </si>
  <si>
    <r>
      <rPr>
        <b/>
        <sz val="10"/>
        <rFont val="Calibri"/>
        <family val="2"/>
        <scheme val="minor"/>
      </rPr>
      <t>Realisasi</t>
    </r>
  </si>
  <si>
    <r>
      <rPr>
        <b/>
        <sz val="10"/>
        <rFont val="Calibri"/>
        <family val="2"/>
        <scheme val="minor"/>
      </rPr>
      <t>Deviasi</t>
    </r>
  </si>
  <si>
    <r>
      <rPr>
        <b/>
        <sz val="10"/>
        <rFont val="Calibri"/>
        <family val="2"/>
        <scheme val="minor"/>
      </rPr>
      <t>Jumlah anggaran keseluruhan</t>
    </r>
  </si>
  <si>
    <r>
      <rPr>
        <b/>
        <sz val="10"/>
        <rFont val="Calibri"/>
        <family val="2"/>
        <scheme val="minor"/>
      </rPr>
      <t>URUSAN  PEMERINTAHAN BIDANG  KELAUTAN DAN PERIKANAN</t>
    </r>
  </si>
  <si>
    <r>
      <rPr>
        <b/>
        <sz val="10"/>
        <rFont val="Calibri"/>
        <family val="2"/>
        <scheme val="minor"/>
      </rPr>
      <t>Dinas Perikanan</t>
    </r>
  </si>
  <si>
    <r>
      <rPr>
        <b/>
        <sz val="10"/>
        <rFont val="Calibri"/>
        <family val="2"/>
        <scheme val="minor"/>
      </rPr>
      <t>PROGRAM PENUNJANG URUSAN  PEMERINTAHAN DAERAH KABUPATEN/KOTA</t>
    </r>
  </si>
  <si>
    <r>
      <rPr>
        <sz val="10"/>
        <rFont val="Calibri"/>
        <family val="2"/>
        <scheme val="minor"/>
      </rPr>
      <t>-</t>
    </r>
  </si>
  <si>
    <r>
      <rPr>
        <sz val="10"/>
        <rFont val="Calibri"/>
        <family val="2"/>
        <scheme val="minor"/>
      </rPr>
      <t>3.25.01.2.01.07 - Evaluasi Kinerja  Perangkat Daerah</t>
    </r>
  </si>
  <si>
    <r>
      <rPr>
        <b/>
        <sz val="10"/>
        <rFont val="Calibri"/>
        <family val="2"/>
        <scheme val="minor"/>
      </rPr>
      <t>Administrasi Keuangan Perangkat Daerah</t>
    </r>
  </si>
  <si>
    <r>
      <rPr>
        <b/>
        <sz val="10"/>
        <rFont val="Calibri"/>
        <family val="2"/>
        <scheme val="minor"/>
      </rPr>
      <t>Administrasi Kepegawaian Perangkat Daerah</t>
    </r>
  </si>
  <si>
    <r>
      <rPr>
        <b/>
        <sz val="10"/>
        <rFont val="Calibri"/>
        <family val="2"/>
        <scheme val="minor"/>
      </rPr>
      <t>Administrasi Umum Perangkat Daerah</t>
    </r>
  </si>
  <si>
    <r>
      <rPr>
        <sz val="10"/>
        <rFont val="Calibri"/>
        <family val="2"/>
        <scheme val="minor"/>
      </rPr>
      <t>3.25.01.2.09.02 - Penyediaan Jasa  Pemeliharaan, Biaya Pemeliharaan, Pajak,  dan  Perizinan Kendaraan Dinas Operasional atau Lapangan</t>
    </r>
  </si>
  <si>
    <r>
      <rPr>
        <sz val="10"/>
        <rFont val="Calibri"/>
        <family val="2"/>
        <scheme val="minor"/>
      </rPr>
      <t>3.25.01.2.09.06 - Pemeliharaan Peralatan dan  Mesin  Lainnya</t>
    </r>
  </si>
  <si>
    <r>
      <rPr>
        <sz val="10"/>
        <rFont val="Calibri"/>
        <family val="2"/>
        <scheme val="minor"/>
      </rPr>
      <t>3.25.01.2.09.09 - Pemeliharaan/Rehabilitasi Gedung Kantor dan  Bangunan Lainnya</t>
    </r>
  </si>
  <si>
    <r>
      <rPr>
        <b/>
        <sz val="10"/>
        <rFont val="Calibri"/>
        <family val="2"/>
        <scheme val="minor"/>
      </rPr>
      <t>PROGRAM PENGELOLAAN PERIKANAN  TANGKAP</t>
    </r>
  </si>
  <si>
    <r>
      <rPr>
        <b/>
        <sz val="10"/>
        <rFont val="Calibri"/>
        <family val="2"/>
        <scheme val="minor"/>
      </rPr>
      <t>Pengelolaan Penangkapan Ikan  di Wilayah Sungai, Danau, Waduk, Rawa,  dan  Genangan Air Lainnya yang dapat Diusahakan dalam 1 (satu) Daerah Kabupaten/ Kota</t>
    </r>
  </si>
  <si>
    <r>
      <rPr>
        <b/>
        <sz val="10"/>
        <rFont val="Calibri"/>
        <family val="2"/>
        <scheme val="minor"/>
      </rPr>
      <t>Pemberdayaan Nelayan Kecil dalam Daerah
Kabupaten/Kota</t>
    </r>
  </si>
  <si>
    <r>
      <rPr>
        <sz val="10"/>
        <rFont val="Calibri"/>
        <family val="2"/>
        <scheme val="minor"/>
      </rPr>
      <t>3.25.03.2.02.01 - Pengembangan Kapasitas Nelayan Kecil</t>
    </r>
  </si>
  <si>
    <r>
      <rPr>
        <b/>
        <sz val="10"/>
        <rFont val="Calibri"/>
        <family val="2"/>
        <scheme val="minor"/>
      </rPr>
      <t>Penerbitan Tanda Daftar Kapal  Perikanan Berukuran sampai dengan 10  GT di Wilayah Sungai, Danau, Waduk, Rawa,  dan  Genangan Air Lainnya yang dapat Diusahakan dalam 1 (satu) Daerah Kabupaten/Kota</t>
    </r>
  </si>
  <si>
    <r>
      <rPr>
        <b/>
        <sz val="10"/>
        <rFont val="Calibri"/>
        <family val="2"/>
        <scheme val="minor"/>
      </rPr>
      <t>PROGRAM PENGELOLAAN PERIKANAN  BUDIDAYA</t>
    </r>
  </si>
  <si>
    <r>
      <rPr>
        <b/>
        <sz val="10"/>
        <rFont val="Calibri"/>
        <family val="2"/>
        <scheme val="minor"/>
      </rPr>
      <t>Pemberdayaan Pembudi Daya  Ikan  Kecil</t>
    </r>
  </si>
  <si>
    <r>
      <rPr>
        <sz val="10"/>
        <rFont val="Calibri"/>
        <family val="2"/>
        <scheme val="minor"/>
      </rPr>
      <t>3.25.04.2.02.03 - Pelaksanaan Fasilitasi Bantuan Pendanaan, Bantuan Pembiayaan, Kemitraan Usaha</t>
    </r>
  </si>
  <si>
    <r>
      <rPr>
        <b/>
        <sz val="10"/>
        <rFont val="Calibri"/>
        <family val="2"/>
        <scheme val="minor"/>
      </rPr>
      <t>Pengelolaan Pembudidayaan Ikan</t>
    </r>
  </si>
  <si>
    <r>
      <rPr>
        <sz val="10"/>
        <rFont val="Calibri"/>
        <family val="2"/>
        <scheme val="minor"/>
      </rPr>
      <t>3.25.04.2.04.02 - Penyediaan Prasarana Pembudidayaan Ikan dalam 1 (satu) Daerah Kabupaten/Kota</t>
    </r>
  </si>
  <si>
    <r>
      <rPr>
        <sz val="10"/>
        <rFont val="Calibri"/>
        <family val="2"/>
        <scheme val="minor"/>
      </rPr>
      <t>3.25.04.2.04.03 - Penjaminan Ketersediaan Sarana
Pembudidayaan Ikan  dalam 1 (satu) Daerah Kabupaten/Kota</t>
    </r>
  </si>
  <si>
    <r>
      <rPr>
        <b/>
        <sz val="10"/>
        <rFont val="Calibri"/>
        <family val="2"/>
        <scheme val="minor"/>
      </rPr>
      <t>PROGRAM PENGAWASAN  SUMBER DAYA KELAUTAN DAN PERIKANAN</t>
    </r>
  </si>
  <si>
    <r>
      <rPr>
        <sz val="10"/>
        <rFont val="Calibri"/>
        <family val="2"/>
        <scheme val="minor"/>
      </rPr>
      <t>3.25.05.2.01.01 - Pengawasan Usaha Perikanan Tangkap di Wilayah  Sungai, Danau, Waduk,  Rawa,  dan  Genangan Air Lainnya yang  dapat Diusahakan dalam Kabupaten/Kota</t>
    </r>
  </si>
  <si>
    <r>
      <rPr>
        <b/>
        <sz val="10"/>
        <rFont val="Calibri"/>
        <family val="2"/>
        <scheme val="minor"/>
      </rPr>
      <t>PROGRAM PENGOLAHAN  DAN PEMASARAN  HASIL PERIKANAN</t>
    </r>
  </si>
  <si>
    <r>
      <rPr>
        <sz val="10"/>
        <rFont val="Calibri"/>
        <family val="2"/>
        <scheme val="minor"/>
      </rPr>
      <t>3.25.06.2.01.01 - Penyediaan Data  dan  Informasi Usaha Pemasaran dan  Pengolahan Hasil  Perikanan dalam 1 (Satu) Daerah Kabupaten/Kota</t>
    </r>
  </si>
  <si>
    <r>
      <rPr>
        <b/>
        <sz val="10"/>
        <rFont val="Calibri"/>
        <family val="2"/>
        <scheme val="minor"/>
      </rPr>
      <t>Penyediaan dan  Penyaluran Bahan Baku Industri Pengolahan Ikan  dalam 1 (satu) Daerah Kabupaten/ Kota</t>
    </r>
  </si>
  <si>
    <r>
      <rPr>
        <sz val="10"/>
        <rFont val="Calibri"/>
        <family val="2"/>
        <scheme val="minor"/>
      </rPr>
      <t>3.25.06.2.03.01 - Peningkatan Ketersediaan Ikan  untuk Konsumsi dan  Usaha Pengolahan dalam 1 (satu) Daerah Kabupaten/Kota</t>
    </r>
  </si>
  <si>
    <r>
      <rPr>
        <sz val="10"/>
        <rFont val="Calibri"/>
        <family val="2"/>
        <scheme val="minor"/>
      </rPr>
      <t>3.25.06.2.03.02 - Pemberian Fasilitas bagi  Pelaku Usaha Perikanan Skala  Mikro  dan  Kecil dalam 1 (satu) Daerah Kabupaten/Kota</t>
    </r>
  </si>
  <si>
    <r>
      <rPr>
        <b/>
        <sz val="10"/>
        <color rgb="FFFDFDFD"/>
        <rFont val="Calibri"/>
        <family val="2"/>
        <scheme val="minor"/>
      </rPr>
      <t>CILACAP</t>
    </r>
  </si>
  <si>
    <r>
      <rPr>
        <b/>
        <sz val="12"/>
        <rFont val="Calibri"/>
        <family val="2"/>
        <scheme val="minor"/>
      </rPr>
      <t>LAPORAN PELAKSANAAN  KEGIATAN PEMBANGUNAN DAERAH KABUPATEN  CILACAP</t>
    </r>
  </si>
  <si>
    <r>
      <rPr>
        <b/>
        <sz val="12"/>
        <rFont val="Calibri"/>
        <family val="2"/>
        <scheme val="minor"/>
      </rPr>
      <t>TAHUN ANGGARAN 2023</t>
    </r>
  </si>
  <si>
    <t xml:space="preserve">KEADAAN SAMPAI DENGAN  SEPTEMBER </t>
  </si>
  <si>
    <t>DINAS  PERIKANAN</t>
  </si>
  <si>
    <t>3.25.01.2.01.01 - Penyusunan Dokumen Perencanaan Perangkat Daerah</t>
  </si>
  <si>
    <t>3.25.01.2.02.01 - Penyediaan Gaji dan  Tunjangan  ASN</t>
  </si>
  <si>
    <t>3.25.01.2.05.02 - Pengadaan Pakaian Dinas  Beserta Atribut Kelengkapannya</t>
  </si>
  <si>
    <t>3.25.01.2.06.02 - Penyediaan Peralatan dan  Perlengkapan Kantor</t>
  </si>
  <si>
    <t>3.25.01.2.06.04 - Penyediaan Bahan Logistik Kantor</t>
  </si>
  <si>
    <t>3.25.01.2.06.05 - Penyediaan Barang Cetakan dan Penggandaan</t>
  </si>
  <si>
    <t>3.25.01.2.06.09 - Penyelenggaraan Rapat Koordinasi dan Konsultasi SKPD</t>
  </si>
  <si>
    <t>3.25.01.2.07.06 - Pengadaan Peralatan dan Mesin Lainnya</t>
  </si>
  <si>
    <t>3.25.01.2.08.02 - Penyediaan Jasa  Komunikasi, Sumber Daya Air dan  Listrik</t>
  </si>
  <si>
    <t>3.25.01.2.08.04 - Penyediaan Jasa  Pelayanan Umum Kantor</t>
  </si>
  <si>
    <t>Pemeliharaan Barang Milik Daerah Penunjang Urusan Pemerintahan Daerah</t>
  </si>
  <si>
    <t>3.25.03.2.01.01 - Penyediaan Data  dan  Informasi Sumber Daya Ikan</t>
  </si>
  <si>
    <t>3.25.03.2.01.03 - Penjaminan Ketersediaan Sarana Usaha Perikanan Tangkap</t>
  </si>
  <si>
    <t>Pengelolaan dan  Penyelenggaraan Tempat Pelelangan Ikan  (TPI)</t>
  </si>
  <si>
    <t>3.25.03.2.03.02 - Pelayanan Penyelenggaraan Tempat Pelelangan Ikan  (TPI)</t>
  </si>
  <si>
    <t>3.25.03.2.04.02 - Pelayanan Penerbitan Tanda Daftar Kapal Perikanan Berukuran sampai dengan 10 GT</t>
  </si>
  <si>
    <t>3.25.04.2.02.01 - Pengembangan Kapasitas Pembudi Daya Ikan Kecil</t>
  </si>
  <si>
    <t>3.25.04.2.02.04 - Pemberian Pendampingan, Kemudahanan Akses Ilmu Pengetahuan, Teknologi dan Informasi, serta Penyelenggaraan Pendidikan dan Pelatihan</t>
  </si>
  <si>
    <t>3.25.04.2.04.01 - Penyediaan Data  dan  Informasi Pembudidayaan Ikan  dalam 1 (Satu) Daerah Kabupaten/Kota</t>
  </si>
  <si>
    <t>3.25.04.2.04.04 - Pengelolaan Kesehatan Ikan dan Lingkungan Budidaya dalam 1 (satu) Daerah Kabupaten/Kota</t>
  </si>
  <si>
    <t xml:space="preserve">Pengawasan Sumber Daya  Perikanan di Wilayah Sungai, Danau, Waduk, Rawa,  dan  Genangan  Air Lainnya yang dapat Diusahakan Dalam Kabupaten/Kota </t>
  </si>
  <si>
    <t>Penerbitan Tanda Daftar Usaha Pengolahan Hasil Perikanan bagi Usaha Skala Mikro  dan  Kecil</t>
  </si>
  <si>
    <t>Pembinaan Mutu dan  Keamanan Hasil Perikanan Bagi Usaha Pengolahan dan  Pemasaran Skala Mikro dan Kecil</t>
  </si>
  <si>
    <t>3.25.06.2.02.01 - Pelaksanaan Bimbingan dan  Penerapan Persyaratan atau Standar pada Usaha Pengolahan dan Pemasaran Skala Mikro dan Kecil</t>
  </si>
  <si>
    <t>Pengadaan Barang Milik Daerah Penunjang Urusan Pemerintah Daerah</t>
  </si>
  <si>
    <t>Penyediaan Jasa  Penunjang Urusan Pemerintahan Daerah</t>
  </si>
  <si>
    <t>Perencanaan, Penganggaran, dan  Evaluasi Kinerja Perangkat Daerah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</si>
</sst>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###0"/>
    <numFmt numFmtId="165" formatCode="0.0%"/>
  </numFmts>
  <fonts count="13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DFDFD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2" borderId="0" xfId="0" applyFill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top"/>
    </xf>
    <xf numFmtId="164" fontId="4" fillId="2" borderId="1" xfId="0" applyNumberFormat="1" applyFont="1" applyFill="1" applyBorder="1" applyAlignment="1">
      <alignment horizontal="right" vertical="top" wrapText="1"/>
    </xf>
    <xf numFmtId="164" fontId="2" fillId="2" borderId="1" xfId="0" applyNumberFormat="1" applyFont="1" applyFill="1" applyBorder="1" applyAlignment="1">
      <alignment horizontal="right" vertical="top" wrapText="1"/>
    </xf>
    <xf numFmtId="0" fontId="8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 vertical="top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right" vertical="top" wrapText="1"/>
    </xf>
    <xf numFmtId="3" fontId="12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left" vertical="top" wrapText="1" indent="2"/>
    </xf>
    <xf numFmtId="0" fontId="4" fillId="2" borderId="1" xfId="0" applyFont="1" applyFill="1" applyBorder="1" applyAlignment="1">
      <alignment horizontal="left" vertical="top" wrapText="1" indent="1"/>
    </xf>
    <xf numFmtId="3" fontId="4" fillId="2" borderId="1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/>
    </xf>
    <xf numFmtId="0" fontId="4" fillId="2" borderId="1" xfId="0" applyFont="1" applyFill="1" applyBorder="1" applyAlignment="1">
      <alignment horizontal="left" vertical="top" wrapText="1" indent="2"/>
    </xf>
    <xf numFmtId="3" fontId="4" fillId="2" borderId="2" xfId="0" applyNumberFormat="1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right" vertical="top" wrapText="1"/>
    </xf>
    <xf numFmtId="165" fontId="3" fillId="2" borderId="1" xfId="1" applyNumberFormat="1" applyFont="1" applyFill="1" applyBorder="1" applyAlignment="1">
      <alignment horizontal="right" vertical="top" wrapText="1"/>
    </xf>
    <xf numFmtId="10" fontId="3" fillId="2" borderId="1" xfId="1" applyNumberFormat="1" applyFont="1" applyFill="1" applyBorder="1" applyAlignment="1">
      <alignment horizontal="right" vertical="top" wrapText="1"/>
    </xf>
    <xf numFmtId="10" fontId="3" fillId="2" borderId="2" xfId="1" applyNumberFormat="1" applyFont="1" applyFill="1" applyBorder="1" applyAlignment="1">
      <alignment horizontal="right" vertical="top" wrapText="1"/>
    </xf>
    <xf numFmtId="10" fontId="3" fillId="2" borderId="3" xfId="1" applyNumberFormat="1" applyFont="1" applyFill="1" applyBorder="1" applyAlignment="1">
      <alignment horizontal="right" vertical="top" wrapText="1"/>
    </xf>
    <xf numFmtId="10" fontId="4" fillId="2" borderId="1" xfId="0" applyNumberFormat="1" applyFont="1" applyFill="1" applyBorder="1" applyAlignment="1">
      <alignment horizontal="right" vertical="top" wrapText="1"/>
    </xf>
    <xf numFmtId="10" fontId="4" fillId="2" borderId="2" xfId="0" applyNumberFormat="1" applyFont="1" applyFill="1" applyBorder="1" applyAlignment="1">
      <alignment horizontal="right" vertical="top" wrapText="1"/>
    </xf>
    <xf numFmtId="10" fontId="6" fillId="2" borderId="1" xfId="1" applyNumberFormat="1" applyFont="1" applyFill="1" applyBorder="1" applyAlignment="1">
      <alignment horizontal="right" vertical="top" wrapText="1"/>
    </xf>
    <xf numFmtId="10" fontId="4" fillId="2" borderId="3" xfId="0" applyNumberFormat="1" applyFont="1" applyFill="1" applyBorder="1" applyAlignment="1">
      <alignment horizontal="right" vertical="top" wrapText="1"/>
    </xf>
    <xf numFmtId="10" fontId="2" fillId="2" borderId="1" xfId="0" applyNumberFormat="1" applyFont="1" applyFill="1" applyBorder="1" applyAlignment="1">
      <alignment horizontal="right" vertical="top" wrapText="1"/>
    </xf>
    <xf numFmtId="9" fontId="4" fillId="2" borderId="1" xfId="1" applyFont="1" applyFill="1" applyBorder="1" applyAlignment="1">
      <alignment horizontal="right" vertical="top" wrapText="1"/>
    </xf>
    <xf numFmtId="165" fontId="4" fillId="2" borderId="1" xfId="1" applyNumberFormat="1" applyFont="1" applyFill="1" applyBorder="1" applyAlignment="1">
      <alignment horizontal="right" vertical="top" wrapText="1"/>
    </xf>
    <xf numFmtId="10" fontId="4" fillId="2" borderId="1" xfId="1" applyNumberFormat="1" applyFont="1" applyFill="1" applyBorder="1" applyAlignment="1">
      <alignment horizontal="right" vertical="top" wrapText="1"/>
    </xf>
    <xf numFmtId="10" fontId="3" fillId="2" borderId="1" xfId="0" applyNumberFormat="1" applyFont="1" applyFill="1" applyBorder="1" applyAlignment="1">
      <alignment horizontal="right" vertical="top" wrapText="1"/>
    </xf>
    <xf numFmtId="165" fontId="4" fillId="2" borderId="2" xfId="1" applyNumberFormat="1" applyFont="1" applyFill="1" applyBorder="1" applyAlignment="1">
      <alignment horizontal="right" vertical="top" wrapText="1"/>
    </xf>
    <xf numFmtId="165" fontId="4" fillId="2" borderId="3" xfId="1" applyNumberFormat="1" applyFont="1" applyFill="1" applyBorder="1" applyAlignment="1">
      <alignment horizontal="right" vertical="top" wrapText="1"/>
    </xf>
    <xf numFmtId="9" fontId="2" fillId="2" borderId="1" xfId="1" applyFont="1" applyFill="1" applyBorder="1" applyAlignment="1">
      <alignment horizontal="right" vertical="top" wrapText="1"/>
    </xf>
    <xf numFmtId="10" fontId="2" fillId="2" borderId="1" xfId="1" applyNumberFormat="1" applyFont="1" applyFill="1" applyBorder="1" applyAlignment="1">
      <alignment horizontal="right" vertical="top" wrapText="1"/>
    </xf>
    <xf numFmtId="9" fontId="2" fillId="2" borderId="1" xfId="1" applyNumberFormat="1" applyFont="1" applyFill="1" applyBorder="1" applyAlignment="1">
      <alignment horizontal="right" vertical="top" wrapText="1"/>
    </xf>
    <xf numFmtId="165" fontId="4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9" fontId="4" fillId="2" borderId="1" xfId="0" applyNumberFormat="1" applyFont="1" applyFill="1" applyBorder="1" applyAlignment="1">
      <alignment horizontal="right" vertical="top" wrapText="1"/>
    </xf>
    <xf numFmtId="9" fontId="2" fillId="2" borderId="1" xfId="0" applyNumberFormat="1" applyFont="1" applyFill="1" applyBorder="1" applyAlignment="1">
      <alignment horizontal="right" vertical="top" wrapText="1"/>
    </xf>
    <xf numFmtId="9" fontId="4" fillId="2" borderId="1" xfId="1" applyNumberFormat="1" applyFont="1" applyFill="1" applyBorder="1" applyAlignment="1">
      <alignment horizontal="right" vertical="top" wrapText="1"/>
    </xf>
    <xf numFmtId="165" fontId="6" fillId="2" borderId="1" xfId="1" applyNumberFormat="1" applyFont="1" applyFill="1" applyBorder="1" applyAlignment="1">
      <alignment horizontal="right" vertical="top" wrapText="1"/>
    </xf>
    <xf numFmtId="9" fontId="3" fillId="2" borderId="1" xfId="1" applyNumberFormat="1" applyFont="1" applyFill="1" applyBorder="1" applyAlignment="1">
      <alignment horizontal="right" vertical="top" wrapText="1"/>
    </xf>
    <xf numFmtId="9" fontId="6" fillId="2" borderId="1" xfId="1" applyNumberFormat="1" applyFont="1" applyFill="1" applyBorder="1" applyAlignment="1">
      <alignment horizontal="righ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abSelected="1" workbookViewId="0">
      <selection activeCell="H65" sqref="H65"/>
    </sheetView>
  </sheetViews>
  <sheetFormatPr defaultRowHeight="12.75" x14ac:dyDescent="0.2"/>
  <cols>
    <col min="1" max="1" width="49.1640625" customWidth="1"/>
    <col min="2" max="2" width="15.83203125" customWidth="1"/>
    <col min="3" max="3" width="15.5" customWidth="1"/>
    <col min="4" max="5" width="15.83203125" customWidth="1"/>
    <col min="6" max="6" width="15.5" customWidth="1"/>
    <col min="7" max="7" width="11.1640625" customWidth="1"/>
    <col min="8" max="8" width="15.5" customWidth="1"/>
    <col min="9" max="9" width="11.1640625" customWidth="1"/>
    <col min="10" max="12" width="9.83203125" customWidth="1"/>
    <col min="13" max="13" width="15.5" customWidth="1"/>
    <col min="14" max="14" width="2.6640625" customWidth="1"/>
  </cols>
  <sheetData>
    <row r="1" spans="1:13" ht="15.75" x14ac:dyDescent="0.2">
      <c r="A1" s="8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5.75" x14ac:dyDescent="0.2">
      <c r="A2" s="8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5.75" x14ac:dyDescent="0.2">
      <c r="A3" s="9" t="s">
        <v>49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5.75" x14ac:dyDescent="0.2">
      <c r="A4" s="10" t="s">
        <v>50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s="15" customFormat="1" ht="15" customHeight="1" x14ac:dyDescent="0.2">
      <c r="A5" s="11" t="s">
        <v>1</v>
      </c>
      <c r="B5" s="12" t="s">
        <v>2</v>
      </c>
      <c r="C5" s="13"/>
      <c r="D5" s="14"/>
      <c r="E5" s="11" t="s">
        <v>3</v>
      </c>
      <c r="F5" s="12" t="s">
        <v>4</v>
      </c>
      <c r="G5" s="13"/>
      <c r="H5" s="13"/>
      <c r="I5" s="14"/>
      <c r="J5" s="12" t="s">
        <v>5</v>
      </c>
      <c r="K5" s="13"/>
      <c r="L5" s="14"/>
      <c r="M5" s="11" t="s">
        <v>6</v>
      </c>
    </row>
    <row r="6" spans="1:13" s="15" customFormat="1" ht="15" customHeight="1" x14ac:dyDescent="0.2">
      <c r="A6" s="16"/>
      <c r="B6" s="17" t="s">
        <v>7</v>
      </c>
      <c r="C6" s="17" t="s">
        <v>8</v>
      </c>
      <c r="D6" s="17" t="s">
        <v>9</v>
      </c>
      <c r="E6" s="16"/>
      <c r="F6" s="17" t="s">
        <v>10</v>
      </c>
      <c r="G6" s="17" t="s">
        <v>11</v>
      </c>
      <c r="H6" s="17" t="s">
        <v>12</v>
      </c>
      <c r="I6" s="17" t="s">
        <v>11</v>
      </c>
      <c r="J6" s="17" t="s">
        <v>13</v>
      </c>
      <c r="K6" s="17" t="s">
        <v>14</v>
      </c>
      <c r="L6" s="17" t="s">
        <v>15</v>
      </c>
      <c r="M6" s="16"/>
    </row>
    <row r="7" spans="1:13" s="25" customFormat="1" x14ac:dyDescent="0.2">
      <c r="A7" s="24" t="s">
        <v>16</v>
      </c>
      <c r="B7" s="23">
        <v>12504754536</v>
      </c>
      <c r="C7" s="6">
        <v>0</v>
      </c>
      <c r="D7" s="23">
        <v>12504754536</v>
      </c>
      <c r="E7" s="23">
        <v>10708803161</v>
      </c>
      <c r="F7" s="23">
        <v>5358514143</v>
      </c>
      <c r="G7" s="30">
        <f t="shared" ref="G7:G63" si="0">SUM(F7/D7)</f>
        <v>0.42851813904650005</v>
      </c>
      <c r="H7" s="23">
        <v>5349120710</v>
      </c>
      <c r="I7" s="33">
        <f>SUM(H7/D7)</f>
        <v>0.4277669501308794</v>
      </c>
      <c r="J7" s="30">
        <v>0.85640000000000005</v>
      </c>
      <c r="K7" s="40">
        <v>0.75839999999999996</v>
      </c>
      <c r="L7" s="39">
        <f>SUM(K7-J7)</f>
        <v>-9.8000000000000087E-2</v>
      </c>
      <c r="M7" s="24"/>
    </row>
    <row r="8" spans="1:13" s="25" customFormat="1" ht="25.5" x14ac:dyDescent="0.2">
      <c r="A8" s="24" t="s">
        <v>17</v>
      </c>
      <c r="B8" s="23">
        <v>12504754536</v>
      </c>
      <c r="C8" s="6">
        <v>0</v>
      </c>
      <c r="D8" s="23">
        <v>12504754536</v>
      </c>
      <c r="E8" s="23">
        <v>10708803161</v>
      </c>
      <c r="F8" s="23">
        <v>5358514143</v>
      </c>
      <c r="G8" s="30">
        <f t="shared" si="0"/>
        <v>0.42851813904650005</v>
      </c>
      <c r="H8" s="23">
        <v>5349120710</v>
      </c>
      <c r="I8" s="33">
        <f>SUM(H8/D8)</f>
        <v>0.4277669501308794</v>
      </c>
      <c r="J8" s="41">
        <v>0.85640000000000005</v>
      </c>
      <c r="K8" s="33">
        <v>0.75839999999999996</v>
      </c>
      <c r="L8" s="39">
        <f>SUM(K8-J8)</f>
        <v>-9.8000000000000087E-2</v>
      </c>
      <c r="M8" s="24"/>
    </row>
    <row r="9" spans="1:13" ht="15" customHeight="1" x14ac:dyDescent="0.2">
      <c r="A9" s="1" t="s">
        <v>18</v>
      </c>
      <c r="B9" s="27">
        <f>SUM(B11,B33,B43,B53,B56)</f>
        <v>12504754536</v>
      </c>
      <c r="C9" s="27">
        <f t="shared" ref="C9:E9" si="1">SUM(C11,C33,C43,C53,C56)</f>
        <v>0</v>
      </c>
      <c r="D9" s="27">
        <f t="shared" si="1"/>
        <v>12504754536</v>
      </c>
      <c r="E9" s="27">
        <f t="shared" si="1"/>
        <v>10708803161</v>
      </c>
      <c r="F9" s="23">
        <v>5358514143</v>
      </c>
      <c r="G9" s="31">
        <f>SUM(F9/D9)</f>
        <v>0.42851813904650005</v>
      </c>
      <c r="H9" s="27">
        <f t="shared" ref="H9" si="2">SUM(H11,H33,H43,H53,H56)</f>
        <v>5349120710</v>
      </c>
      <c r="I9" s="34">
        <v>0.4277669501308794</v>
      </c>
      <c r="J9" s="34">
        <v>0.85640000000000005</v>
      </c>
      <c r="K9" s="34">
        <v>0.75839999999999996</v>
      </c>
      <c r="L9" s="42">
        <f t="shared" ref="L8:L63" si="3">SUM(K9-J9)</f>
        <v>-9.8000000000000087E-2</v>
      </c>
      <c r="M9" s="2"/>
    </row>
    <row r="10" spans="1:13" ht="15" customHeight="1" x14ac:dyDescent="0.2">
      <c r="A10" s="1" t="s">
        <v>0</v>
      </c>
      <c r="B10" s="28"/>
      <c r="C10" s="28"/>
      <c r="D10" s="28"/>
      <c r="E10" s="28"/>
      <c r="F10" s="20">
        <v>9393433</v>
      </c>
      <c r="G10" s="32"/>
      <c r="H10" s="28"/>
      <c r="I10" s="36"/>
      <c r="J10" s="28"/>
      <c r="K10" s="28"/>
      <c r="L10" s="43"/>
      <c r="M10" s="3"/>
    </row>
    <row r="11" spans="1:13" s="25" customFormat="1" ht="25.5" x14ac:dyDescent="0.2">
      <c r="A11" s="22" t="s">
        <v>19</v>
      </c>
      <c r="B11" s="23">
        <f>SUM(B12,B15,B17,B19,B24,B26,B29)</f>
        <v>5813375786</v>
      </c>
      <c r="C11" s="23">
        <f t="shared" ref="C11:F11" si="4">SUM(C12,C15,C17,C19,C24,C26,C29)</f>
        <v>0</v>
      </c>
      <c r="D11" s="23">
        <f t="shared" si="4"/>
        <v>5813375786</v>
      </c>
      <c r="E11" s="23">
        <f t="shared" si="4"/>
        <v>4334340861</v>
      </c>
      <c r="F11" s="23">
        <f t="shared" si="4"/>
        <v>4040439013</v>
      </c>
      <c r="G11" s="29">
        <f t="shared" si="0"/>
        <v>0.69502457121907446</v>
      </c>
      <c r="H11" s="23">
        <f>SUM(H12,H15,H17,H19,H24,H26,H29)</f>
        <v>4040439013</v>
      </c>
      <c r="I11" s="47">
        <f t="shared" ref="I11:I63" si="5">SUM(H11/D11)</f>
        <v>0.69502457121907446</v>
      </c>
      <c r="J11" s="40">
        <v>0.74560000000000004</v>
      </c>
      <c r="K11" s="40">
        <v>0.746</v>
      </c>
      <c r="L11" s="40">
        <f t="shared" si="3"/>
        <v>3.9999999999995595E-4</v>
      </c>
      <c r="M11" s="24"/>
    </row>
    <row r="12" spans="1:13" s="25" customFormat="1" ht="25.5" x14ac:dyDescent="0.2">
      <c r="A12" s="21" t="s">
        <v>77</v>
      </c>
      <c r="B12" s="23">
        <f>SUM(B13:B14)</f>
        <v>25500000</v>
      </c>
      <c r="C12" s="23">
        <f t="shared" ref="C12:F12" si="6">SUM(C13:C14)</f>
        <v>0</v>
      </c>
      <c r="D12" s="23">
        <f t="shared" si="6"/>
        <v>25500000</v>
      </c>
      <c r="E12" s="23">
        <f t="shared" si="6"/>
        <v>22150000</v>
      </c>
      <c r="F12" s="23">
        <f t="shared" si="6"/>
        <v>15396800</v>
      </c>
      <c r="G12" s="30">
        <f t="shared" si="0"/>
        <v>0.60379607843137251</v>
      </c>
      <c r="H12" s="23">
        <f>SUM(H13:H14)</f>
        <v>15396800</v>
      </c>
      <c r="I12" s="33">
        <f t="shared" si="5"/>
        <v>0.60379607843137251</v>
      </c>
      <c r="J12" s="40">
        <v>0.86860000000000004</v>
      </c>
      <c r="K12" s="40">
        <v>0.86270000000000002</v>
      </c>
      <c r="L12" s="40">
        <f t="shared" si="3"/>
        <v>-5.9000000000000163E-3</v>
      </c>
      <c r="M12" s="24"/>
    </row>
    <row r="13" spans="1:13" ht="25.5" x14ac:dyDescent="0.2">
      <c r="A13" s="18" t="s">
        <v>51</v>
      </c>
      <c r="B13" s="19">
        <v>11500000</v>
      </c>
      <c r="C13" s="7">
        <v>0</v>
      </c>
      <c r="D13" s="19">
        <v>11500000</v>
      </c>
      <c r="E13" s="19">
        <v>11500000</v>
      </c>
      <c r="F13" s="19">
        <v>5416800</v>
      </c>
      <c r="G13" s="52">
        <f t="shared" si="0"/>
        <v>0.47102608695652176</v>
      </c>
      <c r="H13" s="19">
        <v>5416800</v>
      </c>
      <c r="I13" s="48">
        <f t="shared" si="5"/>
        <v>0.47102608695652176</v>
      </c>
      <c r="J13" s="46">
        <v>1</v>
      </c>
      <c r="K13" s="46">
        <v>1</v>
      </c>
      <c r="L13" s="46">
        <f t="shared" si="3"/>
        <v>0</v>
      </c>
      <c r="M13" s="1" t="s">
        <v>20</v>
      </c>
    </row>
    <row r="14" spans="1:13" ht="15" customHeight="1" x14ac:dyDescent="0.2">
      <c r="A14" s="1" t="s">
        <v>21</v>
      </c>
      <c r="B14" s="19">
        <v>14000000</v>
      </c>
      <c r="C14" s="7">
        <v>0</v>
      </c>
      <c r="D14" s="19">
        <v>14000000</v>
      </c>
      <c r="E14" s="19">
        <v>10650000</v>
      </c>
      <c r="F14" s="19">
        <v>9980000</v>
      </c>
      <c r="G14" s="35">
        <f t="shared" si="0"/>
        <v>0.71285714285714286</v>
      </c>
      <c r="H14" s="19">
        <v>9980000</v>
      </c>
      <c r="I14" s="37">
        <f t="shared" si="5"/>
        <v>0.71285714285714286</v>
      </c>
      <c r="J14" s="45">
        <v>0.76070000000000004</v>
      </c>
      <c r="K14" s="44">
        <v>0.75</v>
      </c>
      <c r="L14" s="45">
        <f t="shared" si="3"/>
        <v>-1.0700000000000043E-2</v>
      </c>
      <c r="M14" s="1" t="s">
        <v>20</v>
      </c>
    </row>
    <row r="15" spans="1:13" s="25" customFormat="1" ht="15" customHeight="1" x14ac:dyDescent="0.2">
      <c r="A15" s="26" t="s">
        <v>22</v>
      </c>
      <c r="B15" s="23">
        <f>SUM(B16)</f>
        <v>4223493663</v>
      </c>
      <c r="C15" s="23">
        <f t="shared" ref="C15:F15" si="7">SUM(C16)</f>
        <v>0</v>
      </c>
      <c r="D15" s="23">
        <f t="shared" si="7"/>
        <v>4223493663</v>
      </c>
      <c r="E15" s="23">
        <f t="shared" si="7"/>
        <v>3130794966</v>
      </c>
      <c r="F15" s="23">
        <f t="shared" si="7"/>
        <v>2900524406</v>
      </c>
      <c r="G15" s="30">
        <f t="shared" si="0"/>
        <v>0.68675950230731997</v>
      </c>
      <c r="H15" s="23">
        <f>SUM(H16)</f>
        <v>2900524406</v>
      </c>
      <c r="I15" s="33">
        <f t="shared" si="5"/>
        <v>0.68675950230731997</v>
      </c>
      <c r="J15" s="40">
        <v>0.74129999999999996</v>
      </c>
      <c r="K15" s="38">
        <v>0.74</v>
      </c>
      <c r="L15" s="40">
        <f t="shared" si="3"/>
        <v>-1.2999999999999678E-3</v>
      </c>
      <c r="M15" s="24"/>
    </row>
    <row r="16" spans="1:13" ht="25.5" x14ac:dyDescent="0.2">
      <c r="A16" s="18" t="s">
        <v>52</v>
      </c>
      <c r="B16" s="19">
        <v>4223493663</v>
      </c>
      <c r="C16" s="7">
        <v>0</v>
      </c>
      <c r="D16" s="19">
        <v>4223493663</v>
      </c>
      <c r="E16" s="19">
        <v>3130794966</v>
      </c>
      <c r="F16" s="19">
        <v>2900524406</v>
      </c>
      <c r="G16" s="35">
        <f t="shared" si="0"/>
        <v>0.68675950230731997</v>
      </c>
      <c r="H16" s="19">
        <v>2900524406</v>
      </c>
      <c r="I16" s="37">
        <f t="shared" si="5"/>
        <v>0.68675950230731997</v>
      </c>
      <c r="J16" s="45">
        <v>0.74129999999999996</v>
      </c>
      <c r="K16" s="44">
        <v>0.74</v>
      </c>
      <c r="L16" s="45">
        <f t="shared" si="3"/>
        <v>-1.2999999999999678E-3</v>
      </c>
      <c r="M16" s="1" t="s">
        <v>20</v>
      </c>
    </row>
    <row r="17" spans="1:13" s="25" customFormat="1" ht="15" customHeight="1" x14ac:dyDescent="0.2">
      <c r="A17" s="26" t="s">
        <v>23</v>
      </c>
      <c r="B17" s="23">
        <f>SUM(B18)</f>
        <v>27500000</v>
      </c>
      <c r="C17" s="23">
        <f t="shared" ref="C17:F17" si="8">SUM(C18)</f>
        <v>0</v>
      </c>
      <c r="D17" s="23">
        <f t="shared" si="8"/>
        <v>27500000</v>
      </c>
      <c r="E17" s="23">
        <f t="shared" si="8"/>
        <v>27500000</v>
      </c>
      <c r="F17" s="23">
        <f t="shared" si="8"/>
        <v>27225000</v>
      </c>
      <c r="G17" s="53">
        <f t="shared" si="0"/>
        <v>0.99</v>
      </c>
      <c r="H17" s="23">
        <f>SUM(H18)</f>
        <v>27225000</v>
      </c>
      <c r="I17" s="49">
        <f t="shared" si="5"/>
        <v>0.99</v>
      </c>
      <c r="J17" s="38">
        <v>1</v>
      </c>
      <c r="K17" s="38">
        <v>1</v>
      </c>
      <c r="L17" s="51">
        <f t="shared" si="3"/>
        <v>0</v>
      </c>
      <c r="M17" s="24"/>
    </row>
    <row r="18" spans="1:13" ht="25.5" x14ac:dyDescent="0.2">
      <c r="A18" s="18" t="s">
        <v>53</v>
      </c>
      <c r="B18" s="19">
        <v>27500000</v>
      </c>
      <c r="C18" s="7">
        <v>0</v>
      </c>
      <c r="D18" s="19">
        <v>27500000</v>
      </c>
      <c r="E18" s="19">
        <v>27500000</v>
      </c>
      <c r="F18" s="19">
        <v>27225000</v>
      </c>
      <c r="G18" s="54">
        <f t="shared" si="0"/>
        <v>0.99</v>
      </c>
      <c r="H18" s="19">
        <v>27225000</v>
      </c>
      <c r="I18" s="50">
        <f t="shared" si="5"/>
        <v>0.99</v>
      </c>
      <c r="J18" s="44">
        <v>1</v>
      </c>
      <c r="K18" s="44">
        <v>1</v>
      </c>
      <c r="L18" s="46">
        <f t="shared" si="3"/>
        <v>0</v>
      </c>
      <c r="M18" s="1" t="s">
        <v>20</v>
      </c>
    </row>
    <row r="19" spans="1:13" s="25" customFormat="1" ht="15" customHeight="1" x14ac:dyDescent="0.2">
      <c r="A19" s="26" t="s">
        <v>24</v>
      </c>
      <c r="B19" s="23">
        <f>SUM(B20:B23)</f>
        <v>448240963</v>
      </c>
      <c r="C19" s="23">
        <f t="shared" ref="C19:F19" si="9">SUM(C20:C23)</f>
        <v>0</v>
      </c>
      <c r="D19" s="23">
        <f t="shared" si="9"/>
        <v>448240963</v>
      </c>
      <c r="E19" s="23">
        <f t="shared" si="9"/>
        <v>331147713</v>
      </c>
      <c r="F19" s="23">
        <f t="shared" si="9"/>
        <v>343380950</v>
      </c>
      <c r="G19" s="30">
        <f t="shared" si="0"/>
        <v>0.76606329707532772</v>
      </c>
      <c r="H19" s="23">
        <f>SUM(H20:H23)</f>
        <v>343380950</v>
      </c>
      <c r="I19" s="33">
        <f t="shared" si="5"/>
        <v>0.76606329707532772</v>
      </c>
      <c r="J19" s="40">
        <v>0.73880000000000001</v>
      </c>
      <c r="K19" s="40">
        <v>0.78459999999999996</v>
      </c>
      <c r="L19" s="40">
        <f t="shared" si="3"/>
        <v>4.5799999999999952E-2</v>
      </c>
      <c r="M19" s="24"/>
    </row>
    <row r="20" spans="1:13" ht="25.5" x14ac:dyDescent="0.2">
      <c r="A20" s="18" t="s">
        <v>54</v>
      </c>
      <c r="B20" s="19">
        <v>77999263</v>
      </c>
      <c r="C20" s="7">
        <v>0</v>
      </c>
      <c r="D20" s="19">
        <v>77999263</v>
      </c>
      <c r="E20" s="19">
        <v>59255913</v>
      </c>
      <c r="F20" s="19">
        <v>58514700</v>
      </c>
      <c r="G20" s="35">
        <f t="shared" si="0"/>
        <v>0.75019554992461912</v>
      </c>
      <c r="H20" s="19">
        <v>58514700</v>
      </c>
      <c r="I20" s="37">
        <f t="shared" si="5"/>
        <v>0.75019554992461912</v>
      </c>
      <c r="J20" s="45">
        <v>0.75970000000000004</v>
      </c>
      <c r="K20" s="45">
        <v>0.75019999999999998</v>
      </c>
      <c r="L20" s="45">
        <f t="shared" si="3"/>
        <v>-9.5000000000000639E-3</v>
      </c>
      <c r="M20" s="1" t="s">
        <v>20</v>
      </c>
    </row>
    <row r="21" spans="1:13" ht="25.5" x14ac:dyDescent="0.2">
      <c r="A21" s="18" t="s">
        <v>55</v>
      </c>
      <c r="B21" s="19">
        <v>135241800</v>
      </c>
      <c r="C21" s="7">
        <v>0</v>
      </c>
      <c r="D21" s="19">
        <v>135241800</v>
      </c>
      <c r="E21" s="19">
        <v>98491800</v>
      </c>
      <c r="F21" s="19">
        <v>91755400</v>
      </c>
      <c r="G21" s="35">
        <f t="shared" si="0"/>
        <v>0.67845444233957253</v>
      </c>
      <c r="H21" s="19">
        <v>91755400</v>
      </c>
      <c r="I21" s="37">
        <f t="shared" si="5"/>
        <v>0.67845444233957253</v>
      </c>
      <c r="J21" s="45">
        <v>0.72829999999999995</v>
      </c>
      <c r="K21" s="44">
        <v>0.7</v>
      </c>
      <c r="L21" s="45">
        <f t="shared" si="3"/>
        <v>-2.8299999999999992E-2</v>
      </c>
      <c r="M21" s="1" t="s">
        <v>20</v>
      </c>
    </row>
    <row r="22" spans="1:13" ht="25.5" x14ac:dyDescent="0.2">
      <c r="A22" s="18" t="s">
        <v>56</v>
      </c>
      <c r="B22" s="19">
        <v>34999900</v>
      </c>
      <c r="C22" s="7">
        <v>0</v>
      </c>
      <c r="D22" s="19">
        <v>34999900</v>
      </c>
      <c r="E22" s="19">
        <v>25900000</v>
      </c>
      <c r="F22" s="19">
        <v>20317500</v>
      </c>
      <c r="G22" s="35">
        <f t="shared" si="0"/>
        <v>0.58050165857616731</v>
      </c>
      <c r="H22" s="19">
        <v>20317500</v>
      </c>
      <c r="I22" s="37">
        <f t="shared" si="5"/>
        <v>0.58050165857616731</v>
      </c>
      <c r="J22" s="46">
        <v>0.74</v>
      </c>
      <c r="K22" s="44">
        <v>0.7</v>
      </c>
      <c r="L22" s="46">
        <f t="shared" si="3"/>
        <v>-4.0000000000000036E-2</v>
      </c>
      <c r="M22" s="1" t="s">
        <v>20</v>
      </c>
    </row>
    <row r="23" spans="1:13" ht="25.5" x14ac:dyDescent="0.2">
      <c r="A23" s="18" t="s">
        <v>57</v>
      </c>
      <c r="B23" s="19">
        <v>200000000</v>
      </c>
      <c r="C23" s="7">
        <v>0</v>
      </c>
      <c r="D23" s="19">
        <v>200000000</v>
      </c>
      <c r="E23" s="19">
        <v>147500000</v>
      </c>
      <c r="F23" s="19">
        <v>172793350</v>
      </c>
      <c r="G23" s="52">
        <f t="shared" si="0"/>
        <v>0.86396675000000001</v>
      </c>
      <c r="H23" s="19">
        <v>172793350</v>
      </c>
      <c r="I23" s="48">
        <f t="shared" si="5"/>
        <v>0.86396675000000001</v>
      </c>
      <c r="J23" s="45">
        <v>0.73750000000000004</v>
      </c>
      <c r="K23" s="44">
        <v>0.87</v>
      </c>
      <c r="L23" s="45">
        <f t="shared" si="3"/>
        <v>0.13249999999999995</v>
      </c>
      <c r="M23" s="1" t="s">
        <v>20</v>
      </c>
    </row>
    <row r="24" spans="1:13" s="25" customFormat="1" ht="25.5" x14ac:dyDescent="0.2">
      <c r="A24" s="21" t="s">
        <v>75</v>
      </c>
      <c r="B24" s="23">
        <f>SUM(B25)</f>
        <v>69919840</v>
      </c>
      <c r="C24" s="23">
        <f t="shared" ref="C24:F24" si="10">SUM(C25)</f>
        <v>0</v>
      </c>
      <c r="D24" s="23">
        <f t="shared" si="10"/>
        <v>69919840</v>
      </c>
      <c r="E24" s="23">
        <f t="shared" si="10"/>
        <v>69919840</v>
      </c>
      <c r="F24" s="23">
        <f t="shared" si="10"/>
        <v>56391000</v>
      </c>
      <c r="G24" s="30">
        <f t="shared" si="0"/>
        <v>0.80650928262993737</v>
      </c>
      <c r="H24" s="23">
        <f>SUM(H25)</f>
        <v>56391000</v>
      </c>
      <c r="I24" s="33">
        <f t="shared" si="5"/>
        <v>0.80650928262993737</v>
      </c>
      <c r="J24" s="38">
        <v>1</v>
      </c>
      <c r="K24" s="38">
        <v>1</v>
      </c>
      <c r="L24" s="51">
        <f t="shared" si="3"/>
        <v>0</v>
      </c>
      <c r="M24" s="24"/>
    </row>
    <row r="25" spans="1:13" ht="25.5" x14ac:dyDescent="0.2">
      <c r="A25" s="18" t="s">
        <v>58</v>
      </c>
      <c r="B25" s="19">
        <v>69919840</v>
      </c>
      <c r="C25" s="7">
        <v>0</v>
      </c>
      <c r="D25" s="19">
        <v>69919840</v>
      </c>
      <c r="E25" s="19">
        <v>69919840</v>
      </c>
      <c r="F25" s="19">
        <v>56391000</v>
      </c>
      <c r="G25" s="35">
        <f t="shared" si="0"/>
        <v>0.80650928262993737</v>
      </c>
      <c r="H25" s="19">
        <v>56391000</v>
      </c>
      <c r="I25" s="37">
        <f t="shared" si="5"/>
        <v>0.80650928262993737</v>
      </c>
      <c r="J25" s="44">
        <v>1</v>
      </c>
      <c r="K25" s="44">
        <v>1</v>
      </c>
      <c r="L25" s="46">
        <f t="shared" si="3"/>
        <v>0</v>
      </c>
      <c r="M25" s="1" t="s">
        <v>20</v>
      </c>
    </row>
    <row r="26" spans="1:13" s="25" customFormat="1" ht="25.5" x14ac:dyDescent="0.2">
      <c r="A26" s="21" t="s">
        <v>76</v>
      </c>
      <c r="B26" s="23">
        <f>SUM(B27:B28)</f>
        <v>726721900</v>
      </c>
      <c r="C26" s="23">
        <f t="shared" ref="C26:F26" si="11">SUM(C27:C28)</f>
        <v>0</v>
      </c>
      <c r="D26" s="23">
        <f t="shared" si="11"/>
        <v>726721900</v>
      </c>
      <c r="E26" s="23">
        <f t="shared" si="11"/>
        <v>516778922</v>
      </c>
      <c r="F26" s="23">
        <f t="shared" si="11"/>
        <v>489037513</v>
      </c>
      <c r="G26" s="30">
        <f t="shared" si="0"/>
        <v>0.67293625388198708</v>
      </c>
      <c r="H26" s="23">
        <f>SUM(H27:H28)</f>
        <v>489037513</v>
      </c>
      <c r="I26" s="33">
        <f t="shared" si="5"/>
        <v>0.67293625388198708</v>
      </c>
      <c r="J26" s="40">
        <v>0.71109999999999995</v>
      </c>
      <c r="K26" s="39">
        <v>0.71099999999999997</v>
      </c>
      <c r="L26" s="40">
        <f t="shared" si="3"/>
        <v>-9.9999999999988987E-5</v>
      </c>
      <c r="M26" s="24"/>
    </row>
    <row r="27" spans="1:13" ht="25.5" x14ac:dyDescent="0.2">
      <c r="A27" s="18" t="s">
        <v>59</v>
      </c>
      <c r="B27" s="19">
        <v>160000000</v>
      </c>
      <c r="C27" s="7">
        <v>0</v>
      </c>
      <c r="D27" s="19">
        <v>160000000</v>
      </c>
      <c r="E27" s="19">
        <v>119999997</v>
      </c>
      <c r="F27" s="19">
        <v>111770031</v>
      </c>
      <c r="G27" s="35">
        <f t="shared" si="0"/>
        <v>0.69856269375000002</v>
      </c>
      <c r="H27" s="19">
        <v>111770031</v>
      </c>
      <c r="I27" s="37">
        <f t="shared" si="5"/>
        <v>0.69856269375000002</v>
      </c>
      <c r="J27" s="44">
        <v>0.75</v>
      </c>
      <c r="K27" s="44">
        <v>0.75</v>
      </c>
      <c r="L27" s="46">
        <f t="shared" si="3"/>
        <v>0</v>
      </c>
      <c r="M27" s="1" t="s">
        <v>20</v>
      </c>
    </row>
    <row r="28" spans="1:13" ht="25.5" x14ac:dyDescent="0.2">
      <c r="A28" s="18" t="s">
        <v>60</v>
      </c>
      <c r="B28" s="19">
        <v>566721900</v>
      </c>
      <c r="C28" s="7">
        <v>0</v>
      </c>
      <c r="D28" s="19">
        <v>566721900</v>
      </c>
      <c r="E28" s="19">
        <v>396778925</v>
      </c>
      <c r="F28" s="19">
        <v>377267482</v>
      </c>
      <c r="G28" s="35">
        <f t="shared" si="0"/>
        <v>0.66570125841263594</v>
      </c>
      <c r="H28" s="19">
        <v>377267482</v>
      </c>
      <c r="I28" s="37">
        <f t="shared" si="5"/>
        <v>0.66570125841263594</v>
      </c>
      <c r="J28" s="45">
        <v>0.70009999999999994</v>
      </c>
      <c r="K28" s="44">
        <v>0.7</v>
      </c>
      <c r="L28" s="45">
        <f t="shared" si="3"/>
        <v>-9.9999999999988987E-5</v>
      </c>
      <c r="M28" s="1" t="s">
        <v>20</v>
      </c>
    </row>
    <row r="29" spans="1:13" s="25" customFormat="1" ht="25.5" x14ac:dyDescent="0.2">
      <c r="A29" s="21" t="s">
        <v>61</v>
      </c>
      <c r="B29" s="23">
        <f>SUM(B30:B32)</f>
        <v>291999420</v>
      </c>
      <c r="C29" s="23">
        <f t="shared" ref="C29:F29" si="12">SUM(C30:C32)</f>
        <v>0</v>
      </c>
      <c r="D29" s="23">
        <f t="shared" si="12"/>
        <v>291999420</v>
      </c>
      <c r="E29" s="23">
        <f t="shared" si="12"/>
        <v>236049420</v>
      </c>
      <c r="F29" s="23">
        <f t="shared" si="12"/>
        <v>208483344</v>
      </c>
      <c r="G29" s="29">
        <f t="shared" si="0"/>
        <v>0.71398547298484361</v>
      </c>
      <c r="H29" s="23">
        <f>SUM(H30:H32)</f>
        <v>208483344</v>
      </c>
      <c r="I29" s="47">
        <f t="shared" si="5"/>
        <v>0.71398547298484361</v>
      </c>
      <c r="J29" s="40">
        <v>0.80840000000000001</v>
      </c>
      <c r="K29" s="40">
        <v>0.76580000000000004</v>
      </c>
      <c r="L29" s="40">
        <f t="shared" si="3"/>
        <v>-4.2599999999999971E-2</v>
      </c>
      <c r="M29" s="24"/>
    </row>
    <row r="30" spans="1:13" ht="38.25" x14ac:dyDescent="0.2">
      <c r="A30" s="1" t="s">
        <v>25</v>
      </c>
      <c r="B30" s="19">
        <v>200000000</v>
      </c>
      <c r="C30" s="7">
        <v>0</v>
      </c>
      <c r="D30" s="19">
        <v>200000000</v>
      </c>
      <c r="E30" s="19">
        <v>150300000</v>
      </c>
      <c r="F30" s="19">
        <v>130115434</v>
      </c>
      <c r="G30" s="35">
        <f t="shared" si="0"/>
        <v>0.65057717000000004</v>
      </c>
      <c r="H30" s="19">
        <v>130115434</v>
      </c>
      <c r="I30" s="37">
        <f t="shared" si="5"/>
        <v>0.65057717000000004</v>
      </c>
      <c r="J30" s="45">
        <v>0.75149999999999995</v>
      </c>
      <c r="K30" s="44">
        <v>0.7</v>
      </c>
      <c r="L30" s="45">
        <f t="shared" si="3"/>
        <v>-5.149999999999999E-2</v>
      </c>
      <c r="M30" s="4" t="s">
        <v>20</v>
      </c>
    </row>
    <row r="31" spans="1:13" ht="25.5" x14ac:dyDescent="0.2">
      <c r="A31" s="1" t="s">
        <v>26</v>
      </c>
      <c r="B31" s="19">
        <v>42000000</v>
      </c>
      <c r="C31" s="7">
        <v>0</v>
      </c>
      <c r="D31" s="19">
        <v>42000000</v>
      </c>
      <c r="E31" s="19">
        <v>35750000</v>
      </c>
      <c r="F31" s="19">
        <v>31235000</v>
      </c>
      <c r="G31" s="35">
        <f t="shared" si="0"/>
        <v>0.74369047619047624</v>
      </c>
      <c r="H31" s="19">
        <v>31235000</v>
      </c>
      <c r="I31" s="37">
        <f t="shared" si="5"/>
        <v>0.74369047619047624</v>
      </c>
      <c r="J31" s="45">
        <v>0.85119999999999996</v>
      </c>
      <c r="K31" s="44">
        <v>0.8</v>
      </c>
      <c r="L31" s="45">
        <f t="shared" si="3"/>
        <v>-5.1199999999999912E-2</v>
      </c>
      <c r="M31" s="1" t="s">
        <v>20</v>
      </c>
    </row>
    <row r="32" spans="1:13" ht="25.5" x14ac:dyDescent="0.2">
      <c r="A32" s="1" t="s">
        <v>27</v>
      </c>
      <c r="B32" s="19">
        <v>49999420</v>
      </c>
      <c r="C32" s="7">
        <v>0</v>
      </c>
      <c r="D32" s="19">
        <v>49999420</v>
      </c>
      <c r="E32" s="19">
        <v>49999420</v>
      </c>
      <c r="F32" s="19">
        <v>47132910</v>
      </c>
      <c r="G32" s="35">
        <f t="shared" si="0"/>
        <v>0.94266913496196558</v>
      </c>
      <c r="H32" s="19">
        <v>47132910</v>
      </c>
      <c r="I32" s="37">
        <f t="shared" si="5"/>
        <v>0.94266913496196558</v>
      </c>
      <c r="J32" s="44">
        <v>1</v>
      </c>
      <c r="K32" s="44">
        <v>1</v>
      </c>
      <c r="L32" s="46">
        <f t="shared" si="3"/>
        <v>0</v>
      </c>
      <c r="M32" s="1" t="s">
        <v>20</v>
      </c>
    </row>
    <row r="33" spans="1:13" s="25" customFormat="1" ht="15" customHeight="1" x14ac:dyDescent="0.2">
      <c r="A33" s="22" t="s">
        <v>28</v>
      </c>
      <c r="B33" s="23">
        <f>SUM(B34,B37,B39,B41)</f>
        <v>1876402500</v>
      </c>
      <c r="C33" s="23">
        <f t="shared" ref="C33:F33" si="13">SUM(C34,C37,C39,C41)</f>
        <v>0</v>
      </c>
      <c r="D33" s="23">
        <f t="shared" si="13"/>
        <v>1876402500</v>
      </c>
      <c r="E33" s="23">
        <f t="shared" si="13"/>
        <v>1843826500</v>
      </c>
      <c r="F33" s="23">
        <f t="shared" si="13"/>
        <v>289024300</v>
      </c>
      <c r="G33" s="29">
        <f t="shared" si="0"/>
        <v>0.15403107808692432</v>
      </c>
      <c r="H33" s="23">
        <f>SUM(H34,H37,H39,H41)</f>
        <v>289024300</v>
      </c>
      <c r="I33" s="47">
        <f t="shared" si="5"/>
        <v>0.15403107808692432</v>
      </c>
      <c r="J33" s="40">
        <v>0.98260000000000003</v>
      </c>
      <c r="K33" s="40">
        <v>0.83530000000000004</v>
      </c>
      <c r="L33" s="40">
        <f t="shared" si="3"/>
        <v>-0.14729999999999999</v>
      </c>
      <c r="M33" s="24"/>
    </row>
    <row r="34" spans="1:13" s="25" customFormat="1" ht="51" x14ac:dyDescent="0.2">
      <c r="A34" s="26" t="s">
        <v>29</v>
      </c>
      <c r="B34" s="23">
        <f>SUM(B35:B36)</f>
        <v>1671558300</v>
      </c>
      <c r="C34" s="23">
        <f t="shared" ref="C34:F34" si="14">SUM(C35:C36)</f>
        <v>0</v>
      </c>
      <c r="D34" s="23">
        <f t="shared" si="14"/>
        <v>1671558300</v>
      </c>
      <c r="E34" s="23">
        <f t="shared" si="14"/>
        <v>1657218300</v>
      </c>
      <c r="F34" s="23">
        <f t="shared" si="14"/>
        <v>155319750</v>
      </c>
      <c r="G34" s="30">
        <f t="shared" si="0"/>
        <v>9.2919134199507133E-2</v>
      </c>
      <c r="H34" s="23">
        <f>SUM(H35:H36)</f>
        <v>155319750</v>
      </c>
      <c r="I34" s="33">
        <f t="shared" si="5"/>
        <v>9.2919134199507133E-2</v>
      </c>
      <c r="J34" s="40">
        <v>0.99139999999999995</v>
      </c>
      <c r="K34" s="40">
        <v>0.8448</v>
      </c>
      <c r="L34" s="40">
        <f t="shared" si="3"/>
        <v>-0.14659999999999995</v>
      </c>
      <c r="M34" s="24"/>
    </row>
    <row r="35" spans="1:13" ht="25.5" x14ac:dyDescent="0.2">
      <c r="A35" s="18" t="s">
        <v>62</v>
      </c>
      <c r="B35" s="19">
        <v>35000000</v>
      </c>
      <c r="C35" s="7">
        <v>0</v>
      </c>
      <c r="D35" s="19">
        <v>35000000</v>
      </c>
      <c r="E35" s="19">
        <v>20660000</v>
      </c>
      <c r="F35" s="19">
        <v>20644950</v>
      </c>
      <c r="G35" s="35">
        <f t="shared" si="0"/>
        <v>0.58985571428571426</v>
      </c>
      <c r="H35" s="19">
        <v>20644950</v>
      </c>
      <c r="I35" s="37">
        <f t="shared" si="5"/>
        <v>0.58985571428571426</v>
      </c>
      <c r="J35" s="45">
        <v>0.59030000000000005</v>
      </c>
      <c r="K35" s="44">
        <v>0.6</v>
      </c>
      <c r="L35" s="45">
        <f t="shared" si="3"/>
        <v>9.6999999999999309E-3</v>
      </c>
      <c r="M35" s="1" t="s">
        <v>20</v>
      </c>
    </row>
    <row r="36" spans="1:13" ht="25.5" x14ac:dyDescent="0.2">
      <c r="A36" s="18" t="s">
        <v>63</v>
      </c>
      <c r="B36" s="19">
        <v>1636558300</v>
      </c>
      <c r="C36" s="7">
        <v>0</v>
      </c>
      <c r="D36" s="19">
        <v>1636558300</v>
      </c>
      <c r="E36" s="19">
        <v>1636558300</v>
      </c>
      <c r="F36" s="19">
        <v>134674800</v>
      </c>
      <c r="G36" s="35">
        <f t="shared" si="0"/>
        <v>8.2291477181106229E-2</v>
      </c>
      <c r="H36" s="19">
        <v>134674800</v>
      </c>
      <c r="I36" s="37">
        <f t="shared" si="5"/>
        <v>8.2291477181106229E-2</v>
      </c>
      <c r="J36" s="44">
        <v>1</v>
      </c>
      <c r="K36" s="44">
        <v>0.85</v>
      </c>
      <c r="L36" s="46">
        <f t="shared" si="3"/>
        <v>-0.15000000000000002</v>
      </c>
      <c r="M36" s="1" t="s">
        <v>20</v>
      </c>
    </row>
    <row r="37" spans="1:13" s="25" customFormat="1" ht="25.5" x14ac:dyDescent="0.2">
      <c r="A37" s="26" t="s">
        <v>30</v>
      </c>
      <c r="B37" s="23">
        <f>SUM(B38)</f>
        <v>165061200</v>
      </c>
      <c r="C37" s="23">
        <f t="shared" ref="C37:F37" si="15">SUM(C38)</f>
        <v>0</v>
      </c>
      <c r="D37" s="23">
        <f t="shared" si="15"/>
        <v>165061200</v>
      </c>
      <c r="E37" s="23">
        <f t="shared" si="15"/>
        <v>146825200</v>
      </c>
      <c r="F37" s="23">
        <f t="shared" si="15"/>
        <v>95284500</v>
      </c>
      <c r="G37" s="30">
        <f t="shared" si="0"/>
        <v>0.57726770434238939</v>
      </c>
      <c r="H37" s="23">
        <f>SUM(H38)</f>
        <v>95284500</v>
      </c>
      <c r="I37" s="33">
        <f t="shared" si="5"/>
        <v>0.57726770434238939</v>
      </c>
      <c r="J37" s="40">
        <v>0.88949999999999996</v>
      </c>
      <c r="K37" s="38">
        <v>0.7</v>
      </c>
      <c r="L37" s="40">
        <f t="shared" si="3"/>
        <v>-0.1895</v>
      </c>
      <c r="M37" s="24"/>
    </row>
    <row r="38" spans="1:13" ht="25.5" x14ac:dyDescent="0.2">
      <c r="A38" s="1" t="s">
        <v>31</v>
      </c>
      <c r="B38" s="19">
        <v>165061200</v>
      </c>
      <c r="C38" s="7">
        <v>0</v>
      </c>
      <c r="D38" s="19">
        <v>165061200</v>
      </c>
      <c r="E38" s="19">
        <v>146825200</v>
      </c>
      <c r="F38" s="19">
        <v>95284500</v>
      </c>
      <c r="G38" s="35">
        <f t="shared" si="0"/>
        <v>0.57726770434238939</v>
      </c>
      <c r="H38" s="19">
        <v>95284500</v>
      </c>
      <c r="I38" s="37">
        <f t="shared" si="5"/>
        <v>0.57726770434238939</v>
      </c>
      <c r="J38" s="45">
        <v>0.88949999999999996</v>
      </c>
      <c r="K38" s="44">
        <v>0.7</v>
      </c>
      <c r="L38" s="45">
        <f t="shared" si="3"/>
        <v>-0.1895</v>
      </c>
      <c r="M38" s="1" t="s">
        <v>20</v>
      </c>
    </row>
    <row r="39" spans="1:13" s="25" customFormat="1" ht="25.5" x14ac:dyDescent="0.2">
      <c r="A39" s="21" t="s">
        <v>64</v>
      </c>
      <c r="B39" s="23">
        <f>SUM(B40)</f>
        <v>19783000</v>
      </c>
      <c r="C39" s="23">
        <f t="shared" ref="C39:F39" si="16">SUM(C40)</f>
        <v>0</v>
      </c>
      <c r="D39" s="23">
        <f t="shared" si="16"/>
        <v>19783000</v>
      </c>
      <c r="E39" s="23">
        <f t="shared" si="16"/>
        <v>19783000</v>
      </c>
      <c r="F39" s="23">
        <f t="shared" si="16"/>
        <v>18635000</v>
      </c>
      <c r="G39" s="29">
        <f t="shared" si="0"/>
        <v>0.94197037860789568</v>
      </c>
      <c r="H39" s="23">
        <f>SUM(H40)</f>
        <v>18635000</v>
      </c>
      <c r="I39" s="47">
        <f t="shared" si="5"/>
        <v>0.94197037860789568</v>
      </c>
      <c r="J39" s="38">
        <v>1</v>
      </c>
      <c r="K39" s="38">
        <v>1</v>
      </c>
      <c r="L39" s="51">
        <f t="shared" si="3"/>
        <v>0</v>
      </c>
      <c r="M39" s="24"/>
    </row>
    <row r="40" spans="1:13" ht="25.5" x14ac:dyDescent="0.2">
      <c r="A40" s="18" t="s">
        <v>65</v>
      </c>
      <c r="B40" s="19">
        <v>19783000</v>
      </c>
      <c r="C40" s="7">
        <v>0</v>
      </c>
      <c r="D40" s="19">
        <v>19783000</v>
      </c>
      <c r="E40" s="19">
        <v>19783000</v>
      </c>
      <c r="F40" s="19">
        <v>18635000</v>
      </c>
      <c r="G40" s="35">
        <f t="shared" si="0"/>
        <v>0.94197037860789568</v>
      </c>
      <c r="H40" s="19">
        <v>18635000</v>
      </c>
      <c r="I40" s="48">
        <f t="shared" si="5"/>
        <v>0.94197037860789568</v>
      </c>
      <c r="J40" s="44">
        <v>1</v>
      </c>
      <c r="K40" s="44">
        <v>1</v>
      </c>
      <c r="L40" s="46">
        <f t="shared" si="3"/>
        <v>0</v>
      </c>
      <c r="M40" s="1" t="s">
        <v>20</v>
      </c>
    </row>
    <row r="41" spans="1:13" s="25" customFormat="1" ht="63.75" x14ac:dyDescent="0.2">
      <c r="A41" s="26" t="s">
        <v>32</v>
      </c>
      <c r="B41" s="23">
        <f>SUM(B42)</f>
        <v>20000000</v>
      </c>
      <c r="C41" s="23">
        <f t="shared" ref="C41:F41" si="17">SUM(C42)</f>
        <v>0</v>
      </c>
      <c r="D41" s="23">
        <f t="shared" si="17"/>
        <v>20000000</v>
      </c>
      <c r="E41" s="23">
        <f t="shared" si="17"/>
        <v>20000000</v>
      </c>
      <c r="F41" s="23">
        <f t="shared" si="17"/>
        <v>19785050</v>
      </c>
      <c r="G41" s="30">
        <f t="shared" si="0"/>
        <v>0.98925249999999998</v>
      </c>
      <c r="H41" s="23">
        <f>SUM(H42)</f>
        <v>19785050</v>
      </c>
      <c r="I41" s="33">
        <f t="shared" si="5"/>
        <v>0.98925249999999998</v>
      </c>
      <c r="J41" s="38">
        <v>1</v>
      </c>
      <c r="K41" s="38">
        <v>1</v>
      </c>
      <c r="L41" s="51">
        <f t="shared" si="3"/>
        <v>0</v>
      </c>
      <c r="M41" s="24"/>
    </row>
    <row r="42" spans="1:13" ht="38.25" x14ac:dyDescent="0.2">
      <c r="A42" s="18" t="s">
        <v>66</v>
      </c>
      <c r="B42" s="19">
        <v>20000000</v>
      </c>
      <c r="C42" s="7">
        <v>0</v>
      </c>
      <c r="D42" s="19">
        <v>20000000</v>
      </c>
      <c r="E42" s="19">
        <v>20000000</v>
      </c>
      <c r="F42" s="19">
        <v>19785050</v>
      </c>
      <c r="G42" s="35">
        <f t="shared" si="0"/>
        <v>0.98925249999999998</v>
      </c>
      <c r="H42" s="19">
        <v>19785050</v>
      </c>
      <c r="I42" s="37">
        <f t="shared" si="5"/>
        <v>0.98925249999999998</v>
      </c>
      <c r="J42" s="44">
        <v>1</v>
      </c>
      <c r="K42" s="44">
        <v>1</v>
      </c>
      <c r="L42" s="46">
        <f t="shared" si="3"/>
        <v>0</v>
      </c>
      <c r="M42" s="1" t="s">
        <v>20</v>
      </c>
    </row>
    <row r="43" spans="1:13" s="25" customFormat="1" ht="15" customHeight="1" x14ac:dyDescent="0.2">
      <c r="A43" s="22" t="s">
        <v>33</v>
      </c>
      <c r="B43" s="23">
        <f>SUM(B44,B48)</f>
        <v>3811656600</v>
      </c>
      <c r="C43" s="23">
        <f t="shared" ref="C43:F43" si="18">SUM(C44,C48)</f>
        <v>0</v>
      </c>
      <c r="D43" s="23">
        <f t="shared" si="18"/>
        <v>3811656600</v>
      </c>
      <c r="E43" s="23">
        <f t="shared" si="18"/>
        <v>3602667600</v>
      </c>
      <c r="F43" s="23">
        <f t="shared" si="18"/>
        <v>577381357</v>
      </c>
      <c r="G43" s="30">
        <f t="shared" si="0"/>
        <v>0.15147780022995774</v>
      </c>
      <c r="H43" s="23">
        <f>SUM(H44,H48)</f>
        <v>577381357</v>
      </c>
      <c r="I43" s="33">
        <f t="shared" si="5"/>
        <v>0.15147780022995774</v>
      </c>
      <c r="J43" s="40">
        <v>0.94510000000000005</v>
      </c>
      <c r="K43" s="40">
        <v>0.73829999999999996</v>
      </c>
      <c r="L43" s="40">
        <f t="shared" si="3"/>
        <v>-0.20680000000000009</v>
      </c>
      <c r="M43" s="24"/>
    </row>
    <row r="44" spans="1:13" s="25" customFormat="1" x14ac:dyDescent="0.2">
      <c r="A44" s="26" t="s">
        <v>34</v>
      </c>
      <c r="B44" s="23">
        <f>SUM(B45:B47)</f>
        <v>131825200</v>
      </c>
      <c r="C44" s="23">
        <f t="shared" ref="C44:F44" si="19">SUM(C45:C47)</f>
        <v>0</v>
      </c>
      <c r="D44" s="23">
        <f t="shared" si="19"/>
        <v>131825200</v>
      </c>
      <c r="E44" s="23">
        <f t="shared" si="19"/>
        <v>126425200</v>
      </c>
      <c r="F44" s="23">
        <f t="shared" si="19"/>
        <v>103970000</v>
      </c>
      <c r="G44" s="30">
        <f t="shared" si="0"/>
        <v>0.78869593977479269</v>
      </c>
      <c r="H44" s="23">
        <f>SUM(H45:H47)</f>
        <v>103970000</v>
      </c>
      <c r="I44" s="33">
        <f t="shared" si="5"/>
        <v>0.78869593977479269</v>
      </c>
      <c r="J44" s="39">
        <v>0.95899999999999996</v>
      </c>
      <c r="K44" s="40">
        <v>0.9607</v>
      </c>
      <c r="L44" s="40">
        <f t="shared" si="3"/>
        <v>1.7000000000000348E-3</v>
      </c>
      <c r="M44" s="24"/>
    </row>
    <row r="45" spans="1:13" ht="25.5" x14ac:dyDescent="0.2">
      <c r="A45" s="18" t="s">
        <v>67</v>
      </c>
      <c r="B45" s="19">
        <v>51825200</v>
      </c>
      <c r="C45" s="7">
        <v>0</v>
      </c>
      <c r="D45" s="19">
        <v>51825200</v>
      </c>
      <c r="E45" s="19">
        <v>51825200</v>
      </c>
      <c r="F45" s="19">
        <v>39363950</v>
      </c>
      <c r="G45" s="35">
        <f t="shared" si="0"/>
        <v>0.75955230274075158</v>
      </c>
      <c r="H45" s="19">
        <v>39363950</v>
      </c>
      <c r="I45" s="37">
        <f t="shared" si="5"/>
        <v>0.75955230274075158</v>
      </c>
      <c r="J45" s="44">
        <v>1</v>
      </c>
      <c r="K45" s="44">
        <v>0.9</v>
      </c>
      <c r="L45" s="46">
        <f t="shared" si="3"/>
        <v>-9.9999999999999978E-2</v>
      </c>
      <c r="M45" s="1" t="s">
        <v>20</v>
      </c>
    </row>
    <row r="46" spans="1:13" ht="38.25" x14ac:dyDescent="0.2">
      <c r="A46" s="1" t="s">
        <v>35</v>
      </c>
      <c r="B46" s="19">
        <v>45000000</v>
      </c>
      <c r="C46" s="7">
        <v>0</v>
      </c>
      <c r="D46" s="19">
        <v>45000000</v>
      </c>
      <c r="E46" s="19">
        <v>45000000</v>
      </c>
      <c r="F46" s="19">
        <v>36016350</v>
      </c>
      <c r="G46" s="35">
        <f t="shared" si="0"/>
        <v>0.80036333333333332</v>
      </c>
      <c r="H46" s="19">
        <v>36016350</v>
      </c>
      <c r="I46" s="37">
        <f t="shared" si="5"/>
        <v>0.80036333333333332</v>
      </c>
      <c r="J46" s="44">
        <v>1</v>
      </c>
      <c r="K46" s="44">
        <v>1</v>
      </c>
      <c r="L46" s="46">
        <f t="shared" si="3"/>
        <v>0</v>
      </c>
      <c r="M46" s="1" t="s">
        <v>20</v>
      </c>
    </row>
    <row r="47" spans="1:13" ht="51" x14ac:dyDescent="0.2">
      <c r="A47" s="18" t="s">
        <v>68</v>
      </c>
      <c r="B47" s="19">
        <v>35000000</v>
      </c>
      <c r="C47" s="7">
        <v>0</v>
      </c>
      <c r="D47" s="19">
        <v>35000000</v>
      </c>
      <c r="E47" s="19">
        <v>29600000</v>
      </c>
      <c r="F47" s="19">
        <v>28589700</v>
      </c>
      <c r="G47" s="35">
        <f t="shared" si="0"/>
        <v>0.81684857142857148</v>
      </c>
      <c r="H47" s="19">
        <v>28589700</v>
      </c>
      <c r="I47" s="37">
        <f t="shared" si="5"/>
        <v>0.81684857142857148</v>
      </c>
      <c r="J47" s="45">
        <v>0.84570000000000001</v>
      </c>
      <c r="K47" s="44">
        <v>1</v>
      </c>
      <c r="L47" s="45">
        <f t="shared" si="3"/>
        <v>0.15429999999999999</v>
      </c>
      <c r="M47" s="4" t="s">
        <v>20</v>
      </c>
    </row>
    <row r="48" spans="1:13" s="25" customFormat="1" ht="15" customHeight="1" x14ac:dyDescent="0.2">
      <c r="A48" s="26" t="s">
        <v>36</v>
      </c>
      <c r="B48" s="23">
        <f>SUM(B49:B52)</f>
        <v>3679831400</v>
      </c>
      <c r="C48" s="23">
        <f t="shared" ref="C48:F48" si="20">SUM(C49:C52)</f>
        <v>0</v>
      </c>
      <c r="D48" s="23">
        <f t="shared" si="20"/>
        <v>3679831400</v>
      </c>
      <c r="E48" s="23">
        <f t="shared" si="20"/>
        <v>3476242400</v>
      </c>
      <c r="F48" s="23">
        <f t="shared" si="20"/>
        <v>473411357</v>
      </c>
      <c r="G48" s="30">
        <f t="shared" si="0"/>
        <v>0.1286502846298882</v>
      </c>
      <c r="H48" s="23">
        <f>SUM(H49:H52)</f>
        <v>473411357</v>
      </c>
      <c r="I48" s="33">
        <f t="shared" si="5"/>
        <v>0.1286502846298882</v>
      </c>
      <c r="J48" s="40">
        <v>0.9446</v>
      </c>
      <c r="K48" s="40">
        <v>0.73029999999999995</v>
      </c>
      <c r="L48" s="51">
        <f t="shared" si="3"/>
        <v>-0.21430000000000005</v>
      </c>
      <c r="M48" s="24"/>
    </row>
    <row r="49" spans="1:13" ht="38.25" x14ac:dyDescent="0.2">
      <c r="A49" s="18" t="s">
        <v>69</v>
      </c>
      <c r="B49" s="19">
        <v>35000000</v>
      </c>
      <c r="C49" s="7">
        <v>0</v>
      </c>
      <c r="D49" s="19">
        <v>35000000</v>
      </c>
      <c r="E49" s="19">
        <v>19600000</v>
      </c>
      <c r="F49" s="19">
        <v>7265000</v>
      </c>
      <c r="G49" s="35">
        <f t="shared" si="0"/>
        <v>0.20757142857142857</v>
      </c>
      <c r="H49" s="19">
        <v>7265000</v>
      </c>
      <c r="I49" s="37">
        <f t="shared" si="5"/>
        <v>0.20757142857142857</v>
      </c>
      <c r="J49" s="44">
        <v>0.56000000000000005</v>
      </c>
      <c r="K49" s="44">
        <v>0.56000000000000005</v>
      </c>
      <c r="L49" s="46">
        <f t="shared" si="3"/>
        <v>0</v>
      </c>
      <c r="M49" s="1" t="s">
        <v>20</v>
      </c>
    </row>
    <row r="50" spans="1:13" ht="38.25" x14ac:dyDescent="0.2">
      <c r="A50" s="1" t="s">
        <v>37</v>
      </c>
      <c r="B50" s="19">
        <v>1001900500</v>
      </c>
      <c r="C50" s="7">
        <v>0</v>
      </c>
      <c r="D50" s="19">
        <v>1001900500</v>
      </c>
      <c r="E50" s="19">
        <v>1001900500</v>
      </c>
      <c r="F50" s="19">
        <v>228498357</v>
      </c>
      <c r="G50" s="35">
        <f t="shared" si="0"/>
        <v>0.22806491962026168</v>
      </c>
      <c r="H50" s="19">
        <v>228498357</v>
      </c>
      <c r="I50" s="37">
        <f t="shared" si="5"/>
        <v>0.22806491962026168</v>
      </c>
      <c r="J50" s="44">
        <v>1</v>
      </c>
      <c r="K50" s="44">
        <v>0.82</v>
      </c>
      <c r="L50" s="46">
        <f t="shared" si="3"/>
        <v>-0.18000000000000005</v>
      </c>
      <c r="M50" s="1" t="s">
        <v>20</v>
      </c>
    </row>
    <row r="51" spans="1:13" ht="38.25" x14ac:dyDescent="0.2">
      <c r="A51" s="1" t="s">
        <v>38</v>
      </c>
      <c r="B51" s="19">
        <v>2617930900</v>
      </c>
      <c r="C51" s="7">
        <v>0</v>
      </c>
      <c r="D51" s="19">
        <v>2617930900</v>
      </c>
      <c r="E51" s="19">
        <v>2431138900</v>
      </c>
      <c r="F51" s="19">
        <v>224589500</v>
      </c>
      <c r="G51" s="35">
        <f t="shared" si="0"/>
        <v>8.5788933542898321E-2</v>
      </c>
      <c r="H51" s="19">
        <v>224589500</v>
      </c>
      <c r="I51" s="37">
        <f t="shared" si="5"/>
        <v>8.5788933542898321E-2</v>
      </c>
      <c r="J51" s="45">
        <v>0.92859999999999998</v>
      </c>
      <c r="K51" s="44">
        <v>0.7</v>
      </c>
      <c r="L51" s="45">
        <f t="shared" si="3"/>
        <v>-0.22860000000000003</v>
      </c>
      <c r="M51" s="1" t="s">
        <v>20</v>
      </c>
    </row>
    <row r="52" spans="1:13" ht="38.25" x14ac:dyDescent="0.2">
      <c r="A52" s="18" t="s">
        <v>70</v>
      </c>
      <c r="B52" s="19">
        <v>25000000</v>
      </c>
      <c r="C52" s="7">
        <v>0</v>
      </c>
      <c r="D52" s="19">
        <v>25000000</v>
      </c>
      <c r="E52" s="19">
        <v>23603000</v>
      </c>
      <c r="F52" s="19">
        <v>13058500</v>
      </c>
      <c r="G52" s="35">
        <f t="shared" si="0"/>
        <v>0.52234000000000003</v>
      </c>
      <c r="H52" s="19">
        <v>13058500</v>
      </c>
      <c r="I52" s="37">
        <f t="shared" si="5"/>
        <v>0.52234000000000003</v>
      </c>
      <c r="J52" s="45">
        <v>0.94410000000000005</v>
      </c>
      <c r="K52" s="44">
        <v>0.55000000000000004</v>
      </c>
      <c r="L52" s="45">
        <f t="shared" si="3"/>
        <v>-0.39410000000000001</v>
      </c>
      <c r="M52" s="1" t="s">
        <v>20</v>
      </c>
    </row>
    <row r="53" spans="1:13" s="25" customFormat="1" ht="25.5" x14ac:dyDescent="0.2">
      <c r="A53" s="22" t="s">
        <v>39</v>
      </c>
      <c r="B53" s="23">
        <f>SUM(B54)</f>
        <v>84319000</v>
      </c>
      <c r="C53" s="23">
        <f t="shared" ref="C53:F53" si="21">SUM(C54)</f>
        <v>0</v>
      </c>
      <c r="D53" s="23">
        <f t="shared" si="21"/>
        <v>84319000</v>
      </c>
      <c r="E53" s="23">
        <f t="shared" si="21"/>
        <v>84319000</v>
      </c>
      <c r="F53" s="23">
        <f t="shared" si="21"/>
        <v>82253540</v>
      </c>
      <c r="G53" s="30">
        <f t="shared" si="0"/>
        <v>0.97550421613159544</v>
      </c>
      <c r="H53" s="23">
        <f>SUM(H54)</f>
        <v>82253540</v>
      </c>
      <c r="I53" s="33">
        <f t="shared" si="5"/>
        <v>0.97550421613159544</v>
      </c>
      <c r="J53" s="38">
        <v>1</v>
      </c>
      <c r="K53" s="38">
        <v>1</v>
      </c>
      <c r="L53" s="51">
        <f t="shared" si="3"/>
        <v>0</v>
      </c>
      <c r="M53" s="24"/>
    </row>
    <row r="54" spans="1:13" s="25" customFormat="1" ht="51" x14ac:dyDescent="0.2">
      <c r="A54" s="21" t="s">
        <v>71</v>
      </c>
      <c r="B54" s="23">
        <f>SUM(B55)</f>
        <v>84319000</v>
      </c>
      <c r="C54" s="23">
        <f t="shared" ref="C54:F54" si="22">SUM(C55)</f>
        <v>0</v>
      </c>
      <c r="D54" s="23">
        <f t="shared" si="22"/>
        <v>84319000</v>
      </c>
      <c r="E54" s="23">
        <f t="shared" si="22"/>
        <v>84319000</v>
      </c>
      <c r="F54" s="23">
        <f t="shared" si="22"/>
        <v>82253540</v>
      </c>
      <c r="G54" s="30">
        <f t="shared" si="0"/>
        <v>0.97550421613159544</v>
      </c>
      <c r="H54" s="23">
        <f>SUM(H55)</f>
        <v>82253540</v>
      </c>
      <c r="I54" s="33">
        <f t="shared" si="5"/>
        <v>0.97550421613159544</v>
      </c>
      <c r="J54" s="38">
        <v>1</v>
      </c>
      <c r="K54" s="38">
        <v>1</v>
      </c>
      <c r="L54" s="51">
        <f t="shared" si="3"/>
        <v>0</v>
      </c>
      <c r="M54" s="24"/>
    </row>
    <row r="55" spans="1:13" ht="51" x14ac:dyDescent="0.2">
      <c r="A55" s="1" t="s">
        <v>40</v>
      </c>
      <c r="B55" s="19">
        <v>84319000</v>
      </c>
      <c r="C55" s="7">
        <v>0</v>
      </c>
      <c r="D55" s="19">
        <v>84319000</v>
      </c>
      <c r="E55" s="19">
        <v>84319000</v>
      </c>
      <c r="F55" s="19">
        <v>82253540</v>
      </c>
      <c r="G55" s="35">
        <f t="shared" si="0"/>
        <v>0.97550421613159544</v>
      </c>
      <c r="H55" s="19">
        <v>82253540</v>
      </c>
      <c r="I55" s="37">
        <f t="shared" si="5"/>
        <v>0.97550421613159544</v>
      </c>
      <c r="J55" s="44">
        <v>1</v>
      </c>
      <c r="K55" s="44">
        <v>1</v>
      </c>
      <c r="L55" s="46">
        <f t="shared" si="3"/>
        <v>0</v>
      </c>
      <c r="M55" s="4" t="s">
        <v>20</v>
      </c>
    </row>
    <row r="56" spans="1:13" s="25" customFormat="1" ht="25.5" x14ac:dyDescent="0.2">
      <c r="A56" s="22" t="s">
        <v>41</v>
      </c>
      <c r="B56" s="23">
        <f>SUM(B57,B59,B61)</f>
        <v>919000650</v>
      </c>
      <c r="C56" s="23">
        <f t="shared" ref="C56:F56" si="23">SUM(C57,C59,C61)</f>
        <v>0</v>
      </c>
      <c r="D56" s="23">
        <f t="shared" si="23"/>
        <v>919000650</v>
      </c>
      <c r="E56" s="23">
        <f t="shared" si="23"/>
        <v>843649200</v>
      </c>
      <c r="F56" s="23">
        <f t="shared" si="23"/>
        <v>360022500</v>
      </c>
      <c r="G56" s="30">
        <f t="shared" si="0"/>
        <v>0.39175434750780647</v>
      </c>
      <c r="H56" s="23">
        <f>SUM(H57,H59,H61)</f>
        <v>360022500</v>
      </c>
      <c r="I56" s="33">
        <f t="shared" si="5"/>
        <v>0.39175434750780647</v>
      </c>
      <c r="J56" s="39">
        <v>0.91800000000000004</v>
      </c>
      <c r="K56" s="40">
        <v>0.74129999999999996</v>
      </c>
      <c r="L56" s="40">
        <f t="shared" si="3"/>
        <v>-0.17670000000000008</v>
      </c>
      <c r="M56" s="24"/>
    </row>
    <row r="57" spans="1:13" s="25" customFormat="1" ht="25.5" x14ac:dyDescent="0.2">
      <c r="A57" s="21" t="s">
        <v>72</v>
      </c>
      <c r="B57" s="23">
        <f>SUM(B58)</f>
        <v>30000000</v>
      </c>
      <c r="C57" s="23">
        <f t="shared" ref="C57:F57" si="24">SUM(C58)</f>
        <v>0</v>
      </c>
      <c r="D57" s="23">
        <f t="shared" si="24"/>
        <v>30000000</v>
      </c>
      <c r="E57" s="23">
        <f t="shared" si="24"/>
        <v>17367300</v>
      </c>
      <c r="F57" s="23">
        <f t="shared" si="24"/>
        <v>16307300</v>
      </c>
      <c r="G57" s="30">
        <f t="shared" si="0"/>
        <v>0.54357666666666671</v>
      </c>
      <c r="H57" s="23">
        <f>SUM(H58)</f>
        <v>16307300</v>
      </c>
      <c r="I57" s="33">
        <f t="shared" si="5"/>
        <v>0.54357666666666671</v>
      </c>
      <c r="J57" s="40">
        <v>0.57889999999999997</v>
      </c>
      <c r="K57" s="40">
        <v>0.57889999999999997</v>
      </c>
      <c r="L57" s="51">
        <f t="shared" si="3"/>
        <v>0</v>
      </c>
      <c r="M57" s="24"/>
    </row>
    <row r="58" spans="1:13" ht="38.25" x14ac:dyDescent="0.2">
      <c r="A58" s="1" t="s">
        <v>42</v>
      </c>
      <c r="B58" s="19">
        <v>30000000</v>
      </c>
      <c r="C58" s="7">
        <v>0</v>
      </c>
      <c r="D58" s="19">
        <v>30000000</v>
      </c>
      <c r="E58" s="19">
        <v>17367300</v>
      </c>
      <c r="F58" s="19">
        <v>16307300</v>
      </c>
      <c r="G58" s="35">
        <f t="shared" si="0"/>
        <v>0.54357666666666671</v>
      </c>
      <c r="H58" s="19">
        <v>16307300</v>
      </c>
      <c r="I58" s="37">
        <f t="shared" si="5"/>
        <v>0.54357666666666671</v>
      </c>
      <c r="J58" s="45">
        <v>0.57889999999999997</v>
      </c>
      <c r="K58" s="45">
        <v>0.57889999999999997</v>
      </c>
      <c r="L58" s="46">
        <f t="shared" si="3"/>
        <v>0</v>
      </c>
      <c r="M58" s="4" t="s">
        <v>20</v>
      </c>
    </row>
    <row r="59" spans="1:13" s="25" customFormat="1" ht="38.25" x14ac:dyDescent="0.2">
      <c r="A59" s="21" t="s">
        <v>73</v>
      </c>
      <c r="B59" s="23">
        <f>SUM(B60)</f>
        <v>96000650</v>
      </c>
      <c r="C59" s="23">
        <f t="shared" ref="C59:F59" si="25">SUM(C60)</f>
        <v>0</v>
      </c>
      <c r="D59" s="23">
        <f t="shared" si="25"/>
        <v>96000650</v>
      </c>
      <c r="E59" s="23">
        <f t="shared" si="25"/>
        <v>96000650</v>
      </c>
      <c r="F59" s="23">
        <f t="shared" si="25"/>
        <v>83346550</v>
      </c>
      <c r="G59" s="30">
        <f t="shared" si="0"/>
        <v>0.86818735081481224</v>
      </c>
      <c r="H59" s="23">
        <f>SUM(H60)</f>
        <v>83346550</v>
      </c>
      <c r="I59" s="33">
        <f t="shared" si="5"/>
        <v>0.86818735081481224</v>
      </c>
      <c r="J59" s="38">
        <v>1</v>
      </c>
      <c r="K59" s="38">
        <v>0.9</v>
      </c>
      <c r="L59" s="51">
        <f t="shared" si="3"/>
        <v>-9.9999999999999978E-2</v>
      </c>
      <c r="M59" s="24"/>
    </row>
    <row r="60" spans="1:13" ht="38.25" x14ac:dyDescent="0.2">
      <c r="A60" s="18" t="s">
        <v>74</v>
      </c>
      <c r="B60" s="19">
        <v>96000650</v>
      </c>
      <c r="C60" s="7">
        <v>0</v>
      </c>
      <c r="D60" s="19">
        <v>96000650</v>
      </c>
      <c r="E60" s="19">
        <v>96000650</v>
      </c>
      <c r="F60" s="19">
        <v>83346550</v>
      </c>
      <c r="G60" s="35">
        <f t="shared" si="0"/>
        <v>0.86818735081481224</v>
      </c>
      <c r="H60" s="19">
        <v>83346550</v>
      </c>
      <c r="I60" s="37">
        <f t="shared" si="5"/>
        <v>0.86818735081481224</v>
      </c>
      <c r="J60" s="44">
        <v>1</v>
      </c>
      <c r="K60" s="44">
        <v>0.9</v>
      </c>
      <c r="L60" s="46">
        <f t="shared" si="3"/>
        <v>-9.9999999999999978E-2</v>
      </c>
      <c r="M60" s="4" t="s">
        <v>20</v>
      </c>
    </row>
    <row r="61" spans="1:13" s="25" customFormat="1" ht="38.25" x14ac:dyDescent="0.2">
      <c r="A61" s="26" t="s">
        <v>43</v>
      </c>
      <c r="B61" s="23">
        <f>SUM(B62:B63)</f>
        <v>793000000</v>
      </c>
      <c r="C61" s="23">
        <f t="shared" ref="C61:F61" si="26">SUM(C62:C63)</f>
        <v>0</v>
      </c>
      <c r="D61" s="23">
        <f t="shared" si="26"/>
        <v>793000000</v>
      </c>
      <c r="E61" s="23">
        <f t="shared" si="26"/>
        <v>730281250</v>
      </c>
      <c r="F61" s="23">
        <f t="shared" si="26"/>
        <v>260368650</v>
      </c>
      <c r="G61" s="30">
        <f t="shared" si="0"/>
        <v>0.32833373266078186</v>
      </c>
      <c r="H61" s="23">
        <f>SUM(H62:H63)</f>
        <v>260368650</v>
      </c>
      <c r="I61" s="33">
        <f t="shared" si="5"/>
        <v>0.32833373266078186</v>
      </c>
      <c r="J61" s="40">
        <v>0.92090000000000005</v>
      </c>
      <c r="K61" s="40">
        <v>0.72819999999999996</v>
      </c>
      <c r="L61" s="46">
        <f t="shared" si="3"/>
        <v>-0.19270000000000009</v>
      </c>
      <c r="M61" s="24"/>
    </row>
    <row r="62" spans="1:13" ht="38.25" x14ac:dyDescent="0.2">
      <c r="A62" s="1" t="s">
        <v>44</v>
      </c>
      <c r="B62" s="19">
        <v>173000000</v>
      </c>
      <c r="C62" s="7">
        <v>0</v>
      </c>
      <c r="D62" s="19">
        <v>173000000</v>
      </c>
      <c r="E62" s="19">
        <v>110281250</v>
      </c>
      <c r="F62" s="19">
        <v>112072850</v>
      </c>
      <c r="G62" s="35">
        <f t="shared" si="0"/>
        <v>0.64781994219653183</v>
      </c>
      <c r="H62" s="19">
        <v>112072850</v>
      </c>
      <c r="I62" s="37">
        <f t="shared" si="5"/>
        <v>0.64781994219653183</v>
      </c>
      <c r="J62" s="45">
        <v>0.63749999999999996</v>
      </c>
      <c r="K62" s="44">
        <v>0.65</v>
      </c>
      <c r="L62" s="45">
        <f t="shared" si="3"/>
        <v>1.2500000000000067E-2</v>
      </c>
      <c r="M62" s="4" t="s">
        <v>20</v>
      </c>
    </row>
    <row r="63" spans="1:13" ht="38.25" x14ac:dyDescent="0.2">
      <c r="A63" s="1" t="s">
        <v>45</v>
      </c>
      <c r="B63" s="19">
        <v>620000000</v>
      </c>
      <c r="C63" s="7">
        <v>0</v>
      </c>
      <c r="D63" s="19">
        <v>620000000</v>
      </c>
      <c r="E63" s="19">
        <v>620000000</v>
      </c>
      <c r="F63" s="19">
        <v>148295800</v>
      </c>
      <c r="G63" s="35">
        <f t="shared" si="0"/>
        <v>0.23918677419354839</v>
      </c>
      <c r="H63" s="19">
        <v>148295800</v>
      </c>
      <c r="I63" s="37">
        <f t="shared" si="5"/>
        <v>0.23918677419354839</v>
      </c>
      <c r="J63" s="44">
        <v>1</v>
      </c>
      <c r="K63" s="44">
        <v>0.75</v>
      </c>
      <c r="L63" s="46">
        <f t="shared" si="3"/>
        <v>-0.25</v>
      </c>
      <c r="M63" s="4" t="s">
        <v>20</v>
      </c>
    </row>
    <row r="64" spans="1:13" ht="21" customHeight="1" x14ac:dyDescent="0.2">
      <c r="A64" s="5" t="s">
        <v>46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1:13" ht="12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</sheetData>
  <mergeCells count="21">
    <mergeCell ref="A1:M1"/>
    <mergeCell ref="A2:M2"/>
    <mergeCell ref="A4:M4"/>
    <mergeCell ref="A3:M3"/>
    <mergeCell ref="M5:M6"/>
    <mergeCell ref="B9:B10"/>
    <mergeCell ref="C9:C10"/>
    <mergeCell ref="D9:D10"/>
    <mergeCell ref="E9:E10"/>
    <mergeCell ref="G9:G10"/>
    <mergeCell ref="H9:H10"/>
    <mergeCell ref="I9:I10"/>
    <mergeCell ref="J9:J10"/>
    <mergeCell ref="K9:K10"/>
    <mergeCell ref="L9:L10"/>
    <mergeCell ref="M9:M10"/>
    <mergeCell ref="A5:A6"/>
    <mergeCell ref="B5:D5"/>
    <mergeCell ref="E5:E6"/>
    <mergeCell ref="F5:I5"/>
    <mergeCell ref="J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Laporan Pelaksanaan Kegiatan Daerah Kabupaten Cilacap</dc:title>
  <dc:creator>mamz cuakep</dc:creator>
  <cp:lastModifiedBy>Windows User</cp:lastModifiedBy>
  <dcterms:created xsi:type="dcterms:W3CDTF">2023-11-14T11:56:53Z</dcterms:created>
  <dcterms:modified xsi:type="dcterms:W3CDTF">2023-11-14T06:55:05Z</dcterms:modified>
</cp:coreProperties>
</file>