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PERTUMBUHAN 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3"/>
  <c r="J14"/>
  <c r="K14"/>
  <c r="K20"/>
  <c r="J20"/>
  <c r="I20"/>
  <c r="H20"/>
  <c r="E20"/>
  <c r="D20"/>
  <c r="F63"/>
  <c r="G63" s="1"/>
  <c r="F64"/>
  <c r="G64" s="1"/>
  <c r="F65"/>
  <c r="G65"/>
  <c r="F66"/>
  <c r="G66" s="1"/>
  <c r="F67"/>
  <c r="G67"/>
  <c r="F68"/>
  <c r="G68" s="1"/>
  <c r="F62"/>
  <c r="G62" s="1"/>
  <c r="F61"/>
  <c r="G61" s="1"/>
  <c r="F59"/>
  <c r="G59" s="1"/>
  <c r="F58"/>
  <c r="G58" s="1"/>
  <c r="F41"/>
  <c r="G41" s="1"/>
  <c r="F42"/>
  <c r="G42" s="1"/>
  <c r="F43"/>
  <c r="G43" s="1"/>
  <c r="F44"/>
  <c r="G44"/>
  <c r="F45"/>
  <c r="G45" s="1"/>
  <c r="F46"/>
  <c r="G46" s="1"/>
  <c r="F47"/>
  <c r="G47" s="1"/>
  <c r="F48"/>
  <c r="G48" s="1"/>
  <c r="F49"/>
  <c r="G49" s="1"/>
  <c r="F50"/>
  <c r="G50" s="1"/>
  <c r="F51"/>
  <c r="G51" s="1"/>
  <c r="F52"/>
  <c r="G52" s="1"/>
  <c r="F53"/>
  <c r="G53" s="1"/>
  <c r="F54"/>
  <c r="G54" s="1"/>
  <c r="F55"/>
  <c r="G55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32"/>
  <c r="G32" s="1"/>
  <c r="F27"/>
  <c r="G27" s="1"/>
  <c r="F28"/>
  <c r="G28" s="1"/>
  <c r="F29"/>
  <c r="G29" s="1"/>
  <c r="F26"/>
  <c r="G26" s="1"/>
  <c r="F25"/>
  <c r="G25" s="1"/>
  <c r="F24"/>
  <c r="G24" s="1"/>
  <c r="F23"/>
  <c r="G23" s="1"/>
  <c r="F22"/>
  <c r="G22" s="1"/>
  <c r="F19"/>
  <c r="G19" s="1"/>
  <c r="F18"/>
  <c r="G18" s="1"/>
  <c r="F17"/>
  <c r="G17" s="1"/>
  <c r="F16"/>
  <c r="G16" s="1"/>
  <c r="F13"/>
  <c r="F12"/>
  <c r="F11"/>
  <c r="G11" s="1"/>
  <c r="F20" l="1"/>
  <c r="G20" s="1"/>
  <c r="G13" l="1"/>
  <c r="H58"/>
  <c r="E56"/>
  <c r="H56"/>
  <c r="I56"/>
  <c r="J56"/>
  <c r="K56"/>
  <c r="D56"/>
  <c r="K30"/>
  <c r="J30"/>
  <c r="E30"/>
  <c r="D30"/>
  <c r="E14"/>
  <c r="D14"/>
  <c r="H68"/>
  <c r="I68" s="1"/>
  <c r="H67"/>
  <c r="H65"/>
  <c r="H62"/>
  <c r="H61"/>
  <c r="I61" s="1"/>
  <c r="G12"/>
  <c r="K9"/>
  <c r="J9"/>
  <c r="F14" l="1"/>
  <c r="G14" s="1"/>
  <c r="F56"/>
  <c r="G56" s="1"/>
  <c r="F30"/>
  <c r="G30" s="1"/>
  <c r="F9"/>
  <c r="G9" s="1"/>
  <c r="I65"/>
  <c r="I9"/>
  <c r="H14"/>
  <c r="I62"/>
  <c r="H30"/>
  <c r="I30" l="1"/>
</calcChain>
</file>

<file path=xl/sharedStrings.xml><?xml version="1.0" encoding="utf-8"?>
<sst xmlns="http://schemas.openxmlformats.org/spreadsheetml/2006/main" count="137" uniqueCount="103">
  <si>
    <t>NO</t>
  </si>
  <si>
    <t>URAIAN</t>
  </si>
  <si>
    <t>Usaha Mikro yang menjadi wirausaha</t>
  </si>
  <si>
    <t>Wirausaha berskala mikro</t>
  </si>
  <si>
    <t>Usaha mikro yang diinput ke dalam sistem online data (ODS)</t>
  </si>
  <si>
    <t>Usaha mikro yang bermitra</t>
  </si>
  <si>
    <t>Usaha mikro yang mendapat fasilitasi pemasaran</t>
  </si>
  <si>
    <t>Usaha mikro yang diberikan dukungan fasilitasi pelatihan</t>
  </si>
  <si>
    <t>Usaha mikro yang diberikan pendampingan melalui Lembaga Pendampingan</t>
  </si>
  <si>
    <t>1</t>
  </si>
  <si>
    <t>2</t>
  </si>
  <si>
    <t>3</t>
  </si>
  <si>
    <t>4</t>
  </si>
  <si>
    <t>TAHUN</t>
  </si>
  <si>
    <t>PERTUMBUHAN</t>
  </si>
  <si>
    <t>Rp</t>
  </si>
  <si>
    <t>%</t>
  </si>
  <si>
    <t>5=4-3</t>
  </si>
  <si>
    <t>6=5/3</t>
  </si>
  <si>
    <t>TAHUN 2021</t>
  </si>
  <si>
    <t>7</t>
  </si>
  <si>
    <t>8</t>
  </si>
  <si>
    <t>S.D TW I</t>
  </si>
  <si>
    <t>DATA UMKM BINAAN PLUT  :</t>
  </si>
  <si>
    <t xml:space="preserve">JUMLAH UMKM </t>
  </si>
  <si>
    <t>2.</t>
  </si>
  <si>
    <t>UMKM BERDASARKAN SKALA USAHA ( ASET DAN OMZET ) :</t>
  </si>
  <si>
    <t>UMKM BERDASARKAN JENIS USAHA :</t>
  </si>
  <si>
    <t xml:space="preserve">Jumlah </t>
  </si>
  <si>
    <t>3.</t>
  </si>
  <si>
    <t>4.</t>
  </si>
  <si>
    <t>5.</t>
  </si>
  <si>
    <t>UMKM PER KECAMATAN :</t>
  </si>
  <si>
    <t>6.</t>
  </si>
  <si>
    <t>7.</t>
  </si>
  <si>
    <t>DATA LAIN - LAIN :</t>
  </si>
  <si>
    <t>1.</t>
  </si>
  <si>
    <t>8.</t>
  </si>
  <si>
    <t>9.</t>
  </si>
  <si>
    <t>11.</t>
  </si>
  <si>
    <t>12.</t>
  </si>
  <si>
    <t>13.</t>
  </si>
  <si>
    <t>14.</t>
  </si>
  <si>
    <t>Dayeuhluhur</t>
  </si>
  <si>
    <t>Wanareja</t>
  </si>
  <si>
    <t>Majenang</t>
  </si>
  <si>
    <t>Cimanggu</t>
  </si>
  <si>
    <t>Karangpucung</t>
  </si>
  <si>
    <t>Cipari</t>
  </si>
  <si>
    <t>Sidareja</t>
  </si>
  <si>
    <t>Kedungreja</t>
  </si>
  <si>
    <t>Patimuan</t>
  </si>
  <si>
    <t>Gandrumangu</t>
  </si>
  <si>
    <t>Bantarsari</t>
  </si>
  <si>
    <t>Kawunganten</t>
  </si>
  <si>
    <t>Kampunglaut</t>
  </si>
  <si>
    <t>Jeruklegi</t>
  </si>
  <si>
    <t>Kesugihan</t>
  </si>
  <si>
    <t>Adipala</t>
  </si>
  <si>
    <t>Maos</t>
  </si>
  <si>
    <t>Sampang</t>
  </si>
  <si>
    <t>Kroya</t>
  </si>
  <si>
    <t>Binangun</t>
  </si>
  <si>
    <t>Nusawungu</t>
  </si>
  <si>
    <t>Cilacap Selatan</t>
  </si>
  <si>
    <t>Cilacap Tengah</t>
  </si>
  <si>
    <t>Cilacap Utara</t>
  </si>
  <si>
    <t>10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</si>
  <si>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</si>
  <si>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</si>
  <si>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</si>
  <si>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</si>
  <si>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</si>
  <si>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</si>
  <si>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</si>
  <si>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</si>
  <si>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</si>
  <si>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</si>
  <si>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Bid Pertanian, Peternakan, Kehutanan dan Perikanan</t>
  </si>
  <si>
    <t>Bid Pertambangan dan Penggalian</t>
  </si>
  <si>
    <t>Bid  Industri Pengolahan</t>
  </si>
  <si>
    <t>Bid Listrik, gas dan air Bersih</t>
  </si>
  <si>
    <t>Bid Bangunan</t>
  </si>
  <si>
    <t>Bid Perdagangan, hotel dan restoran</t>
  </si>
  <si>
    <t>Bid Pengangkutan dan Komunikasi</t>
  </si>
  <si>
    <t>Bid Jasa jasa swasta</t>
  </si>
  <si>
    <t>Jenis Usaha 1 ( Produksi / Non Pertanian )</t>
  </si>
  <si>
    <t>Jenis Usaha 2 ( Pertanian )</t>
  </si>
  <si>
    <t>Jenis Usaha 3 ( Perdagangan )</t>
  </si>
  <si>
    <t>Jenis Usaha 4 ( jasa )</t>
  </si>
  <si>
    <t>Usaha Mikro</t>
  </si>
  <si>
    <t>Usaha Kecil</t>
  </si>
  <si>
    <t>Usaha Menengah</t>
  </si>
  <si>
    <t>TAHUN 2019, 2020 dan 2021</t>
  </si>
  <si>
    <t>PERTUMBUHAN UMKM CILACAP</t>
  </si>
  <si>
    <t>Usaha mikro yg diberikan dukungan fasilitasi standarisasi &amp; sertifikasi produk usaha</t>
  </si>
  <si>
    <t>S.D TW II</t>
  </si>
  <si>
    <t>S.D TW III</t>
  </si>
  <si>
    <t>UMKM yg mengisi form Profil Usaha di PLUT</t>
  </si>
  <si>
    <t>UMKM binaan PLUT yang sdh berijin</t>
  </si>
  <si>
    <t>YANG HARUS DIISI</t>
  </si>
  <si>
    <t>UMKM BERDASARKAN BIDANG USAHA :</t>
  </si>
  <si>
    <t>S.D TW IV Oktober</t>
  </si>
</sst>
</file>

<file path=xl/styles.xml><?xml version="1.0" encoding="utf-8"?>
<styleSheet xmlns="http://schemas.openxmlformats.org/spreadsheetml/2006/main">
  <numFmts count="2">
    <numFmt numFmtId="164" formatCode="_-* #,##0_-;\-* #,##0_-;_-* &quot;-&quot;_-;_-@_-"/>
    <numFmt numFmtId="165" formatCode="_-* #,##0.00_-;\-* #,##0.00_-;_-* &quot;-&quot;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/>
    <xf numFmtId="164" fontId="7" fillId="0" borderId="0" xfId="1" applyFont="1" applyAlignment="1">
      <alignment horizontal="right" vertical="center"/>
    </xf>
    <xf numFmtId="0" fontId="4" fillId="0" borderId="0" xfId="0" applyFont="1" applyBorder="1"/>
    <xf numFmtId="0" fontId="3" fillId="0" borderId="0" xfId="0" applyFont="1" applyBorder="1"/>
    <xf numFmtId="0" fontId="4" fillId="0" borderId="0" xfId="0" applyFont="1" applyFill="1" applyBorder="1"/>
    <xf numFmtId="0" fontId="2" fillId="0" borderId="0" xfId="0" applyFont="1"/>
    <xf numFmtId="0" fontId="6" fillId="0" borderId="0" xfId="0" applyFont="1" applyBorder="1" applyAlignment="1"/>
    <xf numFmtId="0" fontId="13" fillId="0" borderId="0" xfId="0" applyFont="1"/>
    <xf numFmtId="0" fontId="3" fillId="0" borderId="2" xfId="0" quotePrefix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Fill="1" applyBorder="1"/>
    <xf numFmtId="0" fontId="2" fillId="0" borderId="5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5" xfId="0" quotePrefix="1" applyFont="1" applyBorder="1" applyAlignment="1">
      <alignment horizontal="left" vertical="center"/>
    </xf>
    <xf numFmtId="0" fontId="4" fillId="0" borderId="12" xfId="0" applyFont="1" applyBorder="1"/>
    <xf numFmtId="0" fontId="4" fillId="0" borderId="13" xfId="0" applyFont="1" applyBorder="1" applyAlignment="1">
      <alignment vertical="center" wrapText="1"/>
    </xf>
    <xf numFmtId="0" fontId="4" fillId="0" borderId="12" xfId="0" applyFont="1" applyFill="1" applyBorder="1"/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2" xfId="0" quotePrefix="1" applyFont="1" applyBorder="1" applyAlignment="1">
      <alignment horizontal="left"/>
    </xf>
    <xf numFmtId="0" fontId="4" fillId="0" borderId="13" xfId="0" quotePrefix="1" applyFont="1" applyBorder="1" applyAlignment="1">
      <alignment horizontal="left"/>
    </xf>
    <xf numFmtId="0" fontId="4" fillId="0" borderId="12" xfId="0" quotePrefix="1" applyFont="1" applyBorder="1"/>
    <xf numFmtId="0" fontId="4" fillId="0" borderId="12" xfId="0" quotePrefix="1" applyFont="1" applyBorder="1" applyAlignment="1">
      <alignment vertical="center" wrapText="1"/>
    </xf>
    <xf numFmtId="0" fontId="4" fillId="0" borderId="12" xfId="0" quotePrefix="1" applyFont="1" applyBorder="1" applyAlignment="1">
      <alignment wrapText="1"/>
    </xf>
    <xf numFmtId="0" fontId="4" fillId="0" borderId="16" xfId="0" quotePrefix="1" applyFont="1" applyBorder="1" applyAlignment="1">
      <alignment horizontal="center" vertical="center"/>
    </xf>
    <xf numFmtId="0" fontId="4" fillId="0" borderId="17" xfId="0" applyFont="1" applyBorder="1" applyAlignment="1">
      <alignment wrapText="1"/>
    </xf>
    <xf numFmtId="0" fontId="3" fillId="0" borderId="7" xfId="0" quotePrefix="1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right" vertical="center" wrapText="1"/>
    </xf>
    <xf numFmtId="164" fontId="2" fillId="0" borderId="5" xfId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right" vertical="center"/>
    </xf>
    <xf numFmtId="164" fontId="9" fillId="0" borderId="5" xfId="1" applyFont="1" applyFill="1" applyBorder="1" applyAlignment="1">
      <alignment horizontal="center" vertical="center"/>
    </xf>
    <xf numFmtId="165" fontId="4" fillId="0" borderId="5" xfId="1" applyNumberFormat="1" applyFont="1" applyBorder="1" applyAlignment="1">
      <alignment horizontal="right" vertical="center"/>
    </xf>
    <xf numFmtId="164" fontId="4" fillId="0" borderId="5" xfId="1" applyFont="1" applyBorder="1" applyAlignment="1">
      <alignment horizontal="center" vertical="center"/>
    </xf>
    <xf numFmtId="164" fontId="8" fillId="0" borderId="5" xfId="1" applyFont="1" applyFill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8" fillId="0" borderId="6" xfId="1" applyFont="1" applyFill="1" applyBorder="1" applyAlignment="1">
      <alignment horizontal="center" vertical="center"/>
    </xf>
    <xf numFmtId="164" fontId="4" fillId="0" borderId="5" xfId="1" applyFont="1" applyFill="1" applyBorder="1" applyAlignment="1">
      <alignment horizontal="center" vertical="center"/>
    </xf>
    <xf numFmtId="164" fontId="5" fillId="0" borderId="5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2" fillId="0" borderId="5" xfId="0" applyNumberFormat="1" applyFont="1" applyBorder="1"/>
    <xf numFmtId="164" fontId="4" fillId="0" borderId="5" xfId="1" applyFont="1" applyBorder="1"/>
    <xf numFmtId="164" fontId="4" fillId="0" borderId="5" xfId="1" applyFont="1" applyBorder="1" applyAlignment="1">
      <alignment horizontal="right"/>
    </xf>
    <xf numFmtId="164" fontId="4" fillId="0" borderId="6" xfId="1" applyFont="1" applyBorder="1"/>
    <xf numFmtId="0" fontId="4" fillId="0" borderId="8" xfId="0" applyFont="1" applyBorder="1"/>
    <xf numFmtId="164" fontId="4" fillId="0" borderId="8" xfId="1" applyFont="1" applyBorder="1"/>
    <xf numFmtId="0" fontId="4" fillId="0" borderId="9" xfId="0" applyFont="1" applyBorder="1"/>
    <xf numFmtId="165" fontId="4" fillId="0" borderId="9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164" fontId="4" fillId="0" borderId="9" xfId="1" applyFont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164" fontId="8" fillId="0" borderId="5" xfId="1" applyFont="1" applyFill="1" applyBorder="1" applyAlignment="1">
      <alignment horizontal="right" vertical="center"/>
    </xf>
    <xf numFmtId="164" fontId="4" fillId="0" borderId="5" xfId="1" applyFont="1" applyBorder="1" applyAlignment="1">
      <alignment horizontal="right" vertical="center"/>
    </xf>
    <xf numFmtId="0" fontId="4" fillId="0" borderId="8" xfId="0" applyFont="1" applyBorder="1" applyAlignment="1">
      <alignment horizontal="right"/>
    </xf>
    <xf numFmtId="165" fontId="4" fillId="0" borderId="5" xfId="1" applyNumberFormat="1" applyFont="1" applyFill="1" applyBorder="1" applyAlignment="1">
      <alignment horizontal="right" vertical="center"/>
    </xf>
    <xf numFmtId="0" fontId="4" fillId="0" borderId="6" xfId="0" applyFont="1" applyFill="1" applyBorder="1"/>
    <xf numFmtId="0" fontId="4" fillId="0" borderId="3" xfId="0" quotePrefix="1" applyFont="1" applyFill="1" applyBorder="1" applyAlignment="1">
      <alignment horizontal="center"/>
    </xf>
    <xf numFmtId="0" fontId="4" fillId="0" borderId="13" xfId="0" quotePrefix="1" applyFont="1" applyFill="1" applyBorder="1"/>
    <xf numFmtId="164" fontId="4" fillId="0" borderId="6" xfId="1" applyFont="1" applyFill="1" applyBorder="1" applyAlignment="1">
      <alignment horizontal="right"/>
    </xf>
    <xf numFmtId="0" fontId="11" fillId="2" borderId="5" xfId="0" applyFont="1" applyFill="1" applyBorder="1"/>
    <xf numFmtId="0" fontId="11" fillId="2" borderId="1" xfId="0" applyFont="1" applyFill="1" applyBorder="1"/>
    <xf numFmtId="0" fontId="11" fillId="2" borderId="14" xfId="0" applyFont="1" applyFill="1" applyBorder="1" applyAlignment="1">
      <alignment horizontal="right" vertical="center" wrapText="1"/>
    </xf>
    <xf numFmtId="164" fontId="11" fillId="2" borderId="7" xfId="1" applyFont="1" applyFill="1" applyBorder="1" applyAlignment="1">
      <alignment horizontal="center" vertical="center"/>
    </xf>
    <xf numFmtId="0" fontId="11" fillId="2" borderId="0" xfId="0" applyFont="1" applyFill="1"/>
    <xf numFmtId="0" fontId="4" fillId="2" borderId="1" xfId="0" quotePrefix="1" applyFont="1" applyFill="1" applyBorder="1"/>
    <xf numFmtId="0" fontId="12" fillId="2" borderId="5" xfId="0" applyFont="1" applyFill="1" applyBorder="1"/>
    <xf numFmtId="0" fontId="12" fillId="2" borderId="0" xfId="0" applyFont="1" applyFill="1" applyBorder="1"/>
    <xf numFmtId="0" fontId="12" fillId="2" borderId="14" xfId="0" applyFont="1" applyFill="1" applyBorder="1" applyAlignment="1">
      <alignment horizontal="right" vertical="center" wrapText="1"/>
    </xf>
    <xf numFmtId="164" fontId="12" fillId="2" borderId="7" xfId="1" applyFont="1" applyFill="1" applyBorder="1" applyAlignment="1">
      <alignment horizontal="center" vertical="center"/>
    </xf>
    <xf numFmtId="0" fontId="12" fillId="2" borderId="0" xfId="0" applyFont="1" applyFill="1"/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3" fillId="0" borderId="1" xfId="0" quotePrefix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164" fontId="7" fillId="0" borderId="0" xfId="1" applyFont="1" applyFill="1" applyAlignment="1">
      <alignment horizontal="right" vertical="center"/>
    </xf>
    <xf numFmtId="164" fontId="7" fillId="0" borderId="0" xfId="1" applyFont="1" applyFill="1" applyAlignment="1">
      <alignment vertical="center"/>
    </xf>
    <xf numFmtId="164" fontId="7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2" fillId="0" borderId="1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0" quotePrefix="1" applyFont="1" applyFill="1" applyBorder="1" applyAlignment="1">
      <alignment horizontal="center" vertical="center" wrapText="1"/>
    </xf>
    <xf numFmtId="0" fontId="3" fillId="0" borderId="8" xfId="0" quotePrefix="1" applyFont="1" applyFill="1" applyBorder="1" applyAlignment="1">
      <alignment horizontal="center" vertical="center" wrapText="1"/>
    </xf>
    <xf numFmtId="164" fontId="2" fillId="0" borderId="5" xfId="1" applyFont="1" applyFill="1" applyBorder="1" applyAlignment="1">
      <alignment horizontal="center" vertical="center"/>
    </xf>
    <xf numFmtId="164" fontId="4" fillId="0" borderId="6" xfId="1" applyFont="1" applyFill="1" applyBorder="1" applyAlignment="1">
      <alignment horizontal="center" vertical="center"/>
    </xf>
    <xf numFmtId="164" fontId="10" fillId="0" borderId="5" xfId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164" fontId="4" fillId="0" borderId="5" xfId="1" applyFont="1" applyFill="1" applyBorder="1"/>
    <xf numFmtId="164" fontId="4" fillId="0" borderId="5" xfId="1" applyFont="1" applyFill="1" applyBorder="1" applyAlignment="1">
      <alignment horizontal="right"/>
    </xf>
    <xf numFmtId="164" fontId="4" fillId="0" borderId="6" xfId="1" applyFont="1" applyFill="1" applyBorder="1"/>
    <xf numFmtId="164" fontId="12" fillId="0" borderId="7" xfId="1" applyFont="1" applyFill="1" applyBorder="1" applyAlignment="1">
      <alignment horizontal="center" vertical="center"/>
    </xf>
    <xf numFmtId="0" fontId="5" fillId="0" borderId="8" xfId="0" applyFont="1" applyFill="1" applyBorder="1"/>
    <xf numFmtId="164" fontId="4" fillId="0" borderId="8" xfId="1" applyFont="1" applyFill="1" applyBorder="1"/>
    <xf numFmtId="164" fontId="4" fillId="0" borderId="8" xfId="1" applyFont="1" applyFill="1" applyBorder="1" applyAlignment="1">
      <alignment horizontal="right"/>
    </xf>
    <xf numFmtId="0" fontId="5" fillId="0" borderId="9" xfId="0" applyFont="1" applyFill="1" applyBorder="1" applyAlignment="1">
      <alignment horizontal="center" vertical="center"/>
    </xf>
    <xf numFmtId="164" fontId="11" fillId="2" borderId="20" xfId="1" applyFont="1" applyFill="1" applyBorder="1" applyAlignment="1">
      <alignment horizontal="center" vertical="center"/>
    </xf>
    <xf numFmtId="164" fontId="11" fillId="2" borderId="14" xfId="1" applyFont="1" applyFill="1" applyBorder="1" applyAlignment="1">
      <alignment horizontal="center" vertical="center"/>
    </xf>
    <xf numFmtId="164" fontId="4" fillId="2" borderId="19" xfId="1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right" vertical="center"/>
    </xf>
    <xf numFmtId="164" fontId="12" fillId="2" borderId="20" xfId="1" applyFont="1" applyFill="1" applyBorder="1" applyAlignment="1">
      <alignment horizontal="center" vertical="center"/>
    </xf>
    <xf numFmtId="164" fontId="12" fillId="0" borderId="14" xfId="1" applyFont="1" applyFill="1" applyBorder="1" applyAlignment="1">
      <alignment horizontal="center" vertical="center"/>
    </xf>
    <xf numFmtId="164" fontId="4" fillId="0" borderId="6" xfId="1" applyFont="1" applyFill="1" applyBorder="1" applyAlignment="1">
      <alignment horizontal="right" vertical="center"/>
    </xf>
    <xf numFmtId="165" fontId="4" fillId="0" borderId="6" xfId="1" applyNumberFormat="1" applyFont="1" applyFill="1" applyBorder="1" applyAlignment="1">
      <alignment horizontal="right" vertical="center"/>
    </xf>
    <xf numFmtId="0" fontId="4" fillId="0" borderId="5" xfId="1" applyNumberFormat="1" applyFont="1" applyBorder="1" applyAlignment="1">
      <alignment horizontal="righ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68"/>
  <sheetViews>
    <sheetView tabSelected="1" topLeftCell="B4" zoomScale="80" zoomScaleNormal="80" workbookViewId="0">
      <pane xSplit="2" ySplit="3" topLeftCell="D7" activePane="bottomRight" state="frozen"/>
      <selection activeCell="B4" sqref="B4"/>
      <selection pane="topRight" activeCell="D4" sqref="D4"/>
      <selection pane="bottomLeft" activeCell="B7" sqref="B7"/>
      <selection pane="bottomRight" activeCell="M59" sqref="M59"/>
    </sheetView>
  </sheetViews>
  <sheetFormatPr defaultRowHeight="15"/>
  <cols>
    <col min="1" max="1" width="5.42578125" style="2" customWidth="1"/>
    <col min="2" max="2" width="4.42578125" style="2" customWidth="1"/>
    <col min="3" max="3" width="86.42578125" style="6" customWidth="1"/>
    <col min="4" max="4" width="10.140625" style="2" customWidth="1"/>
    <col min="5" max="5" width="12.5703125" style="2" customWidth="1"/>
    <col min="6" max="6" width="10.5703125" style="2" customWidth="1"/>
    <col min="7" max="7" width="10" style="3" customWidth="1"/>
    <col min="8" max="8" width="11.42578125" style="109" customWidth="1"/>
    <col min="9" max="9" width="13.140625" style="109" customWidth="1"/>
    <col min="10" max="10" width="11.28515625" style="109" customWidth="1"/>
    <col min="11" max="11" width="12" style="110" customWidth="1"/>
    <col min="12" max="16384" width="9.140625" style="2"/>
  </cols>
  <sheetData>
    <row r="1" spans="1:11" ht="27.75">
      <c r="A1" s="4" t="s">
        <v>94</v>
      </c>
      <c r="B1" s="4"/>
      <c r="C1" s="10"/>
      <c r="D1" s="4"/>
      <c r="E1" s="4"/>
      <c r="F1" s="4"/>
      <c r="G1" s="5"/>
      <c r="H1" s="106"/>
      <c r="I1" s="106"/>
      <c r="J1" s="106"/>
      <c r="K1" s="107"/>
    </row>
    <row r="2" spans="1:11" ht="24" customHeight="1">
      <c r="A2" s="11" t="s">
        <v>93</v>
      </c>
      <c r="B2" s="4"/>
      <c r="C2" s="10"/>
      <c r="D2" s="4"/>
      <c r="E2" s="4"/>
      <c r="F2" s="4"/>
      <c r="G2" s="5"/>
      <c r="H2" s="108" t="s">
        <v>100</v>
      </c>
      <c r="I2" s="108"/>
      <c r="J2" s="108"/>
      <c r="K2" s="108"/>
    </row>
    <row r="3" spans="1:11" ht="25.5" customHeight="1" thickBot="1"/>
    <row r="4" spans="1:11" ht="15" customHeight="1">
      <c r="A4" s="89" t="s">
        <v>0</v>
      </c>
      <c r="B4" s="98" t="s">
        <v>1</v>
      </c>
      <c r="C4" s="99"/>
      <c r="D4" s="86" t="s">
        <v>13</v>
      </c>
      <c r="E4" s="86"/>
      <c r="F4" s="86" t="s">
        <v>14</v>
      </c>
      <c r="G4" s="86"/>
      <c r="H4" s="111" t="s">
        <v>19</v>
      </c>
      <c r="I4" s="111"/>
      <c r="J4" s="111"/>
      <c r="K4" s="111"/>
    </row>
    <row r="5" spans="1:11" ht="38.25" customHeight="1">
      <c r="A5" s="90"/>
      <c r="B5" s="100"/>
      <c r="C5" s="101"/>
      <c r="D5" s="112">
        <v>2019</v>
      </c>
      <c r="E5" s="112">
        <v>2020</v>
      </c>
      <c r="F5" s="87" t="s">
        <v>15</v>
      </c>
      <c r="G5" s="87" t="s">
        <v>16</v>
      </c>
      <c r="H5" s="112" t="s">
        <v>22</v>
      </c>
      <c r="I5" s="112" t="s">
        <v>96</v>
      </c>
      <c r="J5" s="112" t="s">
        <v>97</v>
      </c>
      <c r="K5" s="112" t="s">
        <v>102</v>
      </c>
    </row>
    <row r="6" spans="1:11" ht="19.5" customHeight="1">
      <c r="A6" s="91"/>
      <c r="B6" s="102"/>
      <c r="C6" s="103"/>
      <c r="D6" s="113"/>
      <c r="E6" s="113"/>
      <c r="F6" s="88"/>
      <c r="G6" s="88"/>
      <c r="H6" s="113"/>
      <c r="I6" s="113"/>
      <c r="J6" s="113"/>
      <c r="K6" s="113"/>
    </row>
    <row r="7" spans="1:11" s="1" customFormat="1" ht="16.5" customHeight="1">
      <c r="A7" s="17" t="s">
        <v>9</v>
      </c>
      <c r="B7" s="96" t="s">
        <v>10</v>
      </c>
      <c r="C7" s="97"/>
      <c r="D7" s="42" t="s">
        <v>11</v>
      </c>
      <c r="E7" s="42" t="s">
        <v>12</v>
      </c>
      <c r="F7" s="42" t="s">
        <v>17</v>
      </c>
      <c r="G7" s="42" t="s">
        <v>18</v>
      </c>
      <c r="H7" s="114" t="s">
        <v>20</v>
      </c>
      <c r="I7" s="114" t="s">
        <v>21</v>
      </c>
      <c r="J7" s="114">
        <v>9</v>
      </c>
      <c r="K7" s="114">
        <v>10</v>
      </c>
    </row>
    <row r="8" spans="1:11" s="7" customFormat="1" ht="9" customHeight="1">
      <c r="A8" s="18"/>
      <c r="B8" s="12"/>
      <c r="C8" s="28"/>
      <c r="D8" s="43"/>
      <c r="E8" s="43"/>
      <c r="F8" s="43"/>
      <c r="G8" s="44"/>
      <c r="H8" s="115"/>
      <c r="I8" s="115"/>
      <c r="J8" s="115"/>
      <c r="K8" s="115"/>
    </row>
    <row r="9" spans="1:11" s="9" customFormat="1" ht="26.25" customHeight="1">
      <c r="A9" s="19">
        <v>1</v>
      </c>
      <c r="B9" s="104" t="s">
        <v>24</v>
      </c>
      <c r="C9" s="105"/>
      <c r="D9" s="45">
        <v>19407</v>
      </c>
      <c r="E9" s="45">
        <v>19789</v>
      </c>
      <c r="F9" s="45">
        <f>SUM(F11:F13)</f>
        <v>382</v>
      </c>
      <c r="G9" s="46">
        <f>F9/D9*100</f>
        <v>1.9683619312619158</v>
      </c>
      <c r="H9" s="47">
        <v>19888</v>
      </c>
      <c r="I9" s="47">
        <f>SUM(I11:I13)</f>
        <v>20043</v>
      </c>
      <c r="J9" s="116">
        <f>SUM(J11:J13)</f>
        <v>20139</v>
      </c>
      <c r="K9" s="116">
        <f>SUM(K11:K13)</f>
        <v>20223</v>
      </c>
    </row>
    <row r="10" spans="1:11" s="9" customFormat="1" ht="25.5" customHeight="1">
      <c r="A10" s="20" t="s">
        <v>25</v>
      </c>
      <c r="B10" s="104" t="s">
        <v>26</v>
      </c>
      <c r="C10" s="105"/>
      <c r="D10" s="45"/>
      <c r="E10" s="45"/>
      <c r="F10" s="45"/>
      <c r="G10" s="46"/>
      <c r="H10" s="47"/>
      <c r="I10" s="47"/>
      <c r="J10" s="116"/>
      <c r="K10" s="116"/>
    </row>
    <row r="11" spans="1:11" s="8" customFormat="1">
      <c r="A11" s="22"/>
      <c r="B11" s="14" t="s">
        <v>36</v>
      </c>
      <c r="C11" s="31" t="s">
        <v>90</v>
      </c>
      <c r="D11" s="53">
        <v>17237</v>
      </c>
      <c r="E11" s="53">
        <v>17577</v>
      </c>
      <c r="F11" s="53">
        <f>E11-D11</f>
        <v>340</v>
      </c>
      <c r="G11" s="70">
        <f>F11/D11*100</f>
        <v>1.9725010152578757</v>
      </c>
      <c r="H11" s="50">
        <v>17676</v>
      </c>
      <c r="I11" s="50">
        <v>17831</v>
      </c>
      <c r="J11" s="53">
        <v>17919</v>
      </c>
      <c r="K11" s="53">
        <v>18003</v>
      </c>
    </row>
    <row r="12" spans="1:11">
      <c r="A12" s="21"/>
      <c r="B12" s="13" t="s">
        <v>25</v>
      </c>
      <c r="C12" s="29" t="s">
        <v>91</v>
      </c>
      <c r="D12" s="49">
        <v>2125</v>
      </c>
      <c r="E12" s="49">
        <v>2167</v>
      </c>
      <c r="F12" s="49">
        <f>E12-D12</f>
        <v>42</v>
      </c>
      <c r="G12" s="48">
        <f t="shared" ref="G12" si="0">F12/D12*100</f>
        <v>1.9764705882352942</v>
      </c>
      <c r="H12" s="50">
        <v>2167</v>
      </c>
      <c r="I12" s="50">
        <v>2167</v>
      </c>
      <c r="J12" s="53">
        <v>2175</v>
      </c>
      <c r="K12" s="53">
        <v>2175</v>
      </c>
    </row>
    <row r="13" spans="1:11">
      <c r="A13" s="21"/>
      <c r="B13" s="13" t="s">
        <v>29</v>
      </c>
      <c r="C13" s="30" t="s">
        <v>92</v>
      </c>
      <c r="D13" s="51">
        <v>45</v>
      </c>
      <c r="E13" s="51">
        <v>45</v>
      </c>
      <c r="F13" s="49">
        <f t="shared" ref="F13:F14" si="1">E13-D13</f>
        <v>0</v>
      </c>
      <c r="G13" s="48">
        <f t="shared" ref="G13:G14" si="2">F13/D13*100</f>
        <v>0</v>
      </c>
      <c r="H13" s="52">
        <v>45</v>
      </c>
      <c r="I13" s="52">
        <v>45</v>
      </c>
      <c r="J13" s="117">
        <v>45</v>
      </c>
      <c r="K13" s="117">
        <v>45</v>
      </c>
    </row>
    <row r="14" spans="1:11" s="79" customFormat="1">
      <c r="A14" s="75"/>
      <c r="B14" s="76"/>
      <c r="C14" s="77" t="s">
        <v>28</v>
      </c>
      <c r="D14" s="78">
        <f>SUM(D11:D13)</f>
        <v>19407</v>
      </c>
      <c r="E14" s="131">
        <f>SUM(E11:E13)</f>
        <v>19789</v>
      </c>
      <c r="F14" s="133">
        <f t="shared" si="1"/>
        <v>382</v>
      </c>
      <c r="G14" s="134">
        <f t="shared" si="2"/>
        <v>1.9683619312619158</v>
      </c>
      <c r="H14" s="132">
        <f t="shared" ref="H14:K14" si="3">SUM(H11:H13)</f>
        <v>19888</v>
      </c>
      <c r="I14" s="78">
        <f t="shared" si="3"/>
        <v>20043</v>
      </c>
      <c r="J14" s="78">
        <f t="shared" si="3"/>
        <v>20139</v>
      </c>
      <c r="K14" s="78">
        <f t="shared" si="3"/>
        <v>20223</v>
      </c>
    </row>
    <row r="15" spans="1:11" s="9" customFormat="1" ht="27" customHeight="1">
      <c r="A15" s="20" t="s">
        <v>29</v>
      </c>
      <c r="B15" s="104" t="s">
        <v>27</v>
      </c>
      <c r="C15" s="105"/>
      <c r="D15" s="45"/>
      <c r="E15" s="45"/>
      <c r="F15" s="49"/>
      <c r="G15" s="48"/>
      <c r="H15" s="118"/>
      <c r="I15" s="47"/>
      <c r="J15" s="118"/>
      <c r="K15" s="118"/>
    </row>
    <row r="16" spans="1:11" s="8" customFormat="1">
      <c r="A16" s="22"/>
      <c r="B16" s="14" t="s">
        <v>36</v>
      </c>
      <c r="C16" s="31" t="s">
        <v>86</v>
      </c>
      <c r="D16" s="53">
        <v>9272</v>
      </c>
      <c r="E16" s="53">
        <v>9664</v>
      </c>
      <c r="F16" s="49">
        <f>E16-D16</f>
        <v>392</v>
      </c>
      <c r="G16" s="48">
        <f t="shared" ref="G16:G18" si="4">F16/D16*100</f>
        <v>4.227782571182054</v>
      </c>
      <c r="H16" s="53">
        <v>9709</v>
      </c>
      <c r="I16" s="50">
        <v>9749</v>
      </c>
      <c r="J16" s="53">
        <v>9788</v>
      </c>
      <c r="K16" s="53">
        <v>9808</v>
      </c>
    </row>
    <row r="17" spans="1:16">
      <c r="A17" s="21"/>
      <c r="B17" s="13" t="s">
        <v>25</v>
      </c>
      <c r="C17" s="29" t="s">
        <v>87</v>
      </c>
      <c r="D17" s="49">
        <v>524</v>
      </c>
      <c r="E17" s="49">
        <v>530</v>
      </c>
      <c r="F17" s="49">
        <f t="shared" ref="F17:F18" si="5">E17-D17</f>
        <v>6</v>
      </c>
      <c r="G17" s="48">
        <f t="shared" si="4"/>
        <v>1.1450381679389312</v>
      </c>
      <c r="H17" s="53">
        <v>531</v>
      </c>
      <c r="I17" s="50">
        <v>536</v>
      </c>
      <c r="J17" s="53">
        <v>539</v>
      </c>
      <c r="K17" s="53">
        <v>542</v>
      </c>
    </row>
    <row r="18" spans="1:16">
      <c r="A18" s="21"/>
      <c r="B18" s="13" t="s">
        <v>29</v>
      </c>
      <c r="C18" s="32" t="s">
        <v>88</v>
      </c>
      <c r="D18" s="49">
        <v>7607</v>
      </c>
      <c r="E18" s="49">
        <v>7922</v>
      </c>
      <c r="F18" s="49">
        <f t="shared" si="5"/>
        <v>315</v>
      </c>
      <c r="G18" s="48">
        <f t="shared" si="4"/>
        <v>4.1409228342316284</v>
      </c>
      <c r="H18" s="53">
        <v>7952</v>
      </c>
      <c r="I18" s="50">
        <v>8004</v>
      </c>
      <c r="J18" s="53">
        <v>8033</v>
      </c>
      <c r="K18" s="53">
        <v>8087</v>
      </c>
    </row>
    <row r="19" spans="1:16" s="6" customFormat="1">
      <c r="A19" s="21"/>
      <c r="B19" s="13" t="s">
        <v>30</v>
      </c>
      <c r="C19" s="30" t="s">
        <v>89</v>
      </c>
      <c r="D19" s="51">
        <v>1604</v>
      </c>
      <c r="E19" s="51">
        <v>1673</v>
      </c>
      <c r="F19" s="49">
        <f>E19-D19</f>
        <v>69</v>
      </c>
      <c r="G19" s="48">
        <f t="shared" ref="G19:G20" si="6">F19/D19*100</f>
        <v>4.3017456359102244</v>
      </c>
      <c r="H19" s="117">
        <v>1696</v>
      </c>
      <c r="I19" s="52">
        <v>1754</v>
      </c>
      <c r="J19" s="117">
        <v>1779</v>
      </c>
      <c r="K19" s="117">
        <v>1786</v>
      </c>
    </row>
    <row r="20" spans="1:16" s="79" customFormat="1">
      <c r="A20" s="75"/>
      <c r="B20" s="76"/>
      <c r="C20" s="77" t="s">
        <v>28</v>
      </c>
      <c r="D20" s="78">
        <f>SUM(D16:D19)</f>
        <v>19007</v>
      </c>
      <c r="E20" s="131">
        <f>SUM(E16:E19)</f>
        <v>19789</v>
      </c>
      <c r="F20" s="133">
        <f t="shared" ref="F20" si="7">E20-D20</f>
        <v>782</v>
      </c>
      <c r="G20" s="134">
        <f t="shared" si="6"/>
        <v>4.1142736886410267</v>
      </c>
      <c r="H20" s="132">
        <f>SUM(H16:H19)</f>
        <v>19888</v>
      </c>
      <c r="I20" s="78">
        <f>SUM(I16:I19)</f>
        <v>20043</v>
      </c>
      <c r="J20" s="78">
        <f>SUM(J16:J19)</f>
        <v>20139</v>
      </c>
      <c r="K20" s="78">
        <f>SUM(K16:K19)</f>
        <v>20223</v>
      </c>
    </row>
    <row r="21" spans="1:16" s="9" customFormat="1" ht="24" customHeight="1">
      <c r="A21" s="20" t="s">
        <v>30</v>
      </c>
      <c r="B21" s="104" t="s">
        <v>101</v>
      </c>
      <c r="C21" s="105"/>
      <c r="D21" s="45"/>
      <c r="E21" s="45"/>
      <c r="F21" s="49"/>
      <c r="G21" s="48"/>
      <c r="H21" s="116"/>
      <c r="I21" s="47"/>
      <c r="J21" s="118"/>
      <c r="K21" s="118"/>
    </row>
    <row r="22" spans="1:16" s="8" customFormat="1">
      <c r="A22" s="22"/>
      <c r="B22" s="14" t="s">
        <v>36</v>
      </c>
      <c r="C22" s="33" t="s">
        <v>78</v>
      </c>
      <c r="D22" s="21">
        <v>381</v>
      </c>
      <c r="E22" s="26">
        <v>401</v>
      </c>
      <c r="F22" s="49">
        <f>E22-D22</f>
        <v>20</v>
      </c>
      <c r="G22" s="48">
        <f t="shared" ref="G22:G26" si="8">F22/D22*100</f>
        <v>5.2493438320209975</v>
      </c>
      <c r="H22" s="53">
        <v>403</v>
      </c>
      <c r="I22" s="119">
        <v>409</v>
      </c>
      <c r="J22" s="120">
        <v>412</v>
      </c>
      <c r="K22" s="120">
        <v>415</v>
      </c>
      <c r="L22" s="6"/>
      <c r="M22" s="6"/>
      <c r="N22" s="6"/>
      <c r="O22" s="6"/>
      <c r="P22" s="6"/>
    </row>
    <row r="23" spans="1:16">
      <c r="A23" s="21"/>
      <c r="B23" s="14" t="s">
        <v>25</v>
      </c>
      <c r="C23" s="33" t="s">
        <v>79</v>
      </c>
      <c r="D23" s="21">
        <v>11</v>
      </c>
      <c r="E23" s="26">
        <v>11</v>
      </c>
      <c r="F23" s="49">
        <f t="shared" ref="F23:F24" si="9">E23-D23</f>
        <v>0</v>
      </c>
      <c r="G23" s="48">
        <f t="shared" si="8"/>
        <v>0</v>
      </c>
      <c r="H23" s="53">
        <v>11</v>
      </c>
      <c r="I23" s="119">
        <v>11</v>
      </c>
      <c r="J23" s="120">
        <v>11</v>
      </c>
      <c r="K23" s="120">
        <v>11</v>
      </c>
      <c r="L23" s="6"/>
      <c r="M23" s="6"/>
      <c r="N23" s="6"/>
      <c r="O23" s="6"/>
      <c r="P23" s="6"/>
    </row>
    <row r="24" spans="1:16">
      <c r="A24" s="21"/>
      <c r="B24" s="14" t="s">
        <v>29</v>
      </c>
      <c r="C24" s="33" t="s">
        <v>80</v>
      </c>
      <c r="D24" s="21">
        <v>8764</v>
      </c>
      <c r="E24" s="26">
        <v>9139</v>
      </c>
      <c r="F24" s="49">
        <f t="shared" si="9"/>
        <v>375</v>
      </c>
      <c r="G24" s="48">
        <f t="shared" si="8"/>
        <v>4.2788680967594708</v>
      </c>
      <c r="H24" s="53">
        <v>9183</v>
      </c>
      <c r="I24" s="119">
        <v>9221</v>
      </c>
      <c r="J24" s="120">
        <v>9258</v>
      </c>
      <c r="K24" s="120">
        <v>9278</v>
      </c>
      <c r="L24" s="6"/>
      <c r="M24" s="6"/>
      <c r="N24" s="6"/>
      <c r="O24" s="6"/>
      <c r="P24" s="6"/>
    </row>
    <row r="25" spans="1:16">
      <c r="A25" s="21"/>
      <c r="B25" s="14" t="s">
        <v>30</v>
      </c>
      <c r="C25" s="33" t="s">
        <v>81</v>
      </c>
      <c r="D25" s="21">
        <v>70</v>
      </c>
      <c r="E25" s="26">
        <v>70</v>
      </c>
      <c r="F25" s="49">
        <f>E25-D25</f>
        <v>0</v>
      </c>
      <c r="G25" s="48">
        <f t="shared" si="8"/>
        <v>0</v>
      </c>
      <c r="H25" s="53">
        <v>70</v>
      </c>
      <c r="I25" s="119">
        <v>70</v>
      </c>
      <c r="J25" s="120">
        <v>70</v>
      </c>
      <c r="K25" s="120">
        <v>70</v>
      </c>
      <c r="L25" s="6"/>
      <c r="M25" s="6"/>
      <c r="N25" s="6"/>
      <c r="O25" s="6"/>
      <c r="P25" s="6"/>
    </row>
    <row r="26" spans="1:16">
      <c r="A26" s="21"/>
      <c r="B26" s="14" t="s">
        <v>31</v>
      </c>
      <c r="C26" s="33" t="s">
        <v>82</v>
      </c>
      <c r="D26" s="21">
        <v>13</v>
      </c>
      <c r="E26" s="26">
        <v>13</v>
      </c>
      <c r="F26" s="49">
        <f t="shared" ref="F26" si="10">E26-D26</f>
        <v>0</v>
      </c>
      <c r="G26" s="48">
        <f t="shared" si="8"/>
        <v>0</v>
      </c>
      <c r="H26" s="53">
        <v>13</v>
      </c>
      <c r="I26" s="119">
        <v>13</v>
      </c>
      <c r="J26" s="120">
        <v>13</v>
      </c>
      <c r="K26" s="120">
        <v>13</v>
      </c>
      <c r="L26" s="6"/>
      <c r="M26" s="6"/>
      <c r="N26" s="6"/>
      <c r="O26" s="6"/>
      <c r="P26" s="6"/>
    </row>
    <row r="27" spans="1:16">
      <c r="A27" s="21"/>
      <c r="B27" s="14" t="s">
        <v>33</v>
      </c>
      <c r="C27" s="33" t="s">
        <v>83</v>
      </c>
      <c r="D27" s="21">
        <v>9022</v>
      </c>
      <c r="E27" s="26">
        <v>9340</v>
      </c>
      <c r="F27" s="49">
        <f>E27-D27</f>
        <v>318</v>
      </c>
      <c r="G27" s="48">
        <f t="shared" ref="G27:G30" si="11">F27/D27*100</f>
        <v>3.5247173575703838</v>
      </c>
      <c r="H27" s="53">
        <v>9371</v>
      </c>
      <c r="I27" s="119">
        <v>9425</v>
      </c>
      <c r="J27" s="120">
        <v>9456</v>
      </c>
      <c r="K27" s="120">
        <v>9510</v>
      </c>
      <c r="L27" s="6"/>
      <c r="M27" s="6"/>
      <c r="N27" s="6"/>
      <c r="O27" s="6"/>
      <c r="P27" s="6"/>
    </row>
    <row r="28" spans="1:16">
      <c r="A28" s="21"/>
      <c r="B28" s="14" t="s">
        <v>34</v>
      </c>
      <c r="C28" s="33" t="s">
        <v>84</v>
      </c>
      <c r="D28" s="21">
        <v>19</v>
      </c>
      <c r="E28" s="26">
        <v>19</v>
      </c>
      <c r="F28" s="49">
        <f t="shared" ref="F28:F29" si="12">E28-D28</f>
        <v>0</v>
      </c>
      <c r="G28" s="48">
        <f t="shared" si="11"/>
        <v>0</v>
      </c>
      <c r="H28" s="53">
        <v>19</v>
      </c>
      <c r="I28" s="119">
        <v>19</v>
      </c>
      <c r="J28" s="120">
        <v>19</v>
      </c>
      <c r="K28" s="120">
        <v>19</v>
      </c>
      <c r="L28" s="6"/>
      <c r="M28" s="6"/>
      <c r="N28" s="6"/>
      <c r="O28" s="6"/>
      <c r="P28" s="6"/>
    </row>
    <row r="29" spans="1:16">
      <c r="A29" s="21"/>
      <c r="B29" s="14" t="s">
        <v>37</v>
      </c>
      <c r="C29" s="34" t="s">
        <v>85</v>
      </c>
      <c r="D29" s="25">
        <v>727</v>
      </c>
      <c r="E29" s="55">
        <v>796</v>
      </c>
      <c r="F29" s="49">
        <f t="shared" si="12"/>
        <v>69</v>
      </c>
      <c r="G29" s="48">
        <f t="shared" si="11"/>
        <v>9.4910591471801915</v>
      </c>
      <c r="H29" s="117">
        <v>818</v>
      </c>
      <c r="I29" s="121">
        <v>875</v>
      </c>
      <c r="J29" s="122">
        <v>900</v>
      </c>
      <c r="K29" s="122">
        <v>907</v>
      </c>
    </row>
    <row r="30" spans="1:16" s="79" customFormat="1">
      <c r="A30" s="75"/>
      <c r="B30" s="80"/>
      <c r="C30" s="77" t="s">
        <v>28</v>
      </c>
      <c r="D30" s="78">
        <f>SUM(D22:D29)</f>
        <v>19007</v>
      </c>
      <c r="E30" s="131">
        <f>SUM(E22:E29)</f>
        <v>19789</v>
      </c>
      <c r="F30" s="133">
        <f>E30-D30</f>
        <v>782</v>
      </c>
      <c r="G30" s="134">
        <f t="shared" si="11"/>
        <v>4.1142736886410267</v>
      </c>
      <c r="H30" s="132">
        <f>SUM(H22:H29)</f>
        <v>19888</v>
      </c>
      <c r="I30" s="78">
        <f>SUM(I22:I29)</f>
        <v>20043</v>
      </c>
      <c r="J30" s="78">
        <f>SUM(J22:J29)</f>
        <v>20139</v>
      </c>
      <c r="K30" s="78">
        <f>SUM(K22:K29)</f>
        <v>20223</v>
      </c>
    </row>
    <row r="31" spans="1:16" s="6" customFormat="1" ht="27" customHeight="1">
      <c r="A31" s="23" t="s">
        <v>31</v>
      </c>
      <c r="B31" s="92" t="s">
        <v>32</v>
      </c>
      <c r="C31" s="93"/>
      <c r="D31" s="56"/>
      <c r="E31" s="57"/>
      <c r="F31" s="49"/>
      <c r="G31" s="48"/>
      <c r="H31" s="123"/>
      <c r="I31" s="123"/>
      <c r="J31" s="124"/>
      <c r="K31" s="123"/>
    </row>
    <row r="32" spans="1:16" s="6" customFormat="1">
      <c r="A32" s="21"/>
      <c r="B32" s="13" t="s">
        <v>36</v>
      </c>
      <c r="C32" s="35" t="s">
        <v>43</v>
      </c>
      <c r="D32" s="57">
        <v>1240</v>
      </c>
      <c r="E32" s="57">
        <v>1242</v>
      </c>
      <c r="F32" s="49">
        <f>E32-D32</f>
        <v>2</v>
      </c>
      <c r="G32" s="48">
        <f t="shared" ref="G32:G40" si="13">F32/D32*100</f>
        <v>0.16129032258064516</v>
      </c>
      <c r="H32" s="123">
        <v>1242</v>
      </c>
      <c r="I32" s="123">
        <v>1242</v>
      </c>
      <c r="J32" s="124">
        <v>1242</v>
      </c>
      <c r="K32" s="123">
        <v>1242</v>
      </c>
    </row>
    <row r="33" spans="1:11" s="6" customFormat="1">
      <c r="A33" s="21"/>
      <c r="B33" s="13" t="s">
        <v>25</v>
      </c>
      <c r="C33" s="35" t="s">
        <v>44</v>
      </c>
      <c r="D33" s="57">
        <v>630</v>
      </c>
      <c r="E33" s="57">
        <v>635</v>
      </c>
      <c r="F33" s="49">
        <f t="shared" ref="F33:F34" si="14">E33-D33</f>
        <v>5</v>
      </c>
      <c r="G33" s="48">
        <f t="shared" si="13"/>
        <v>0.79365079365079361</v>
      </c>
      <c r="H33" s="123">
        <v>638</v>
      </c>
      <c r="I33" s="123">
        <v>638</v>
      </c>
      <c r="J33" s="124">
        <v>639</v>
      </c>
      <c r="K33" s="123">
        <v>639</v>
      </c>
    </row>
    <row r="34" spans="1:11" s="6" customFormat="1">
      <c r="A34" s="21"/>
      <c r="B34" s="13" t="s">
        <v>29</v>
      </c>
      <c r="C34" s="35" t="s">
        <v>45</v>
      </c>
      <c r="D34" s="57">
        <v>1789</v>
      </c>
      <c r="E34" s="57">
        <v>1799</v>
      </c>
      <c r="F34" s="49">
        <f t="shared" si="14"/>
        <v>10</v>
      </c>
      <c r="G34" s="48">
        <f t="shared" si="13"/>
        <v>0.55897149245388478</v>
      </c>
      <c r="H34" s="123">
        <v>1799</v>
      </c>
      <c r="I34" s="123">
        <v>1799</v>
      </c>
      <c r="J34" s="124">
        <v>1800</v>
      </c>
      <c r="K34" s="123">
        <v>1802</v>
      </c>
    </row>
    <row r="35" spans="1:11" s="6" customFormat="1">
      <c r="A35" s="21"/>
      <c r="B35" s="13" t="s">
        <v>30</v>
      </c>
      <c r="C35" s="35" t="s">
        <v>46</v>
      </c>
      <c r="D35" s="57">
        <v>291</v>
      </c>
      <c r="E35" s="57">
        <v>292</v>
      </c>
      <c r="F35" s="49">
        <f>E35-D35</f>
        <v>1</v>
      </c>
      <c r="G35" s="48">
        <f t="shared" si="13"/>
        <v>0.3436426116838488</v>
      </c>
      <c r="H35" s="123">
        <v>292</v>
      </c>
      <c r="I35" s="123">
        <v>292</v>
      </c>
      <c r="J35" s="124">
        <v>292</v>
      </c>
      <c r="K35" s="123">
        <v>292</v>
      </c>
    </row>
    <row r="36" spans="1:11" s="6" customFormat="1">
      <c r="A36" s="21"/>
      <c r="B36" s="13" t="s">
        <v>31</v>
      </c>
      <c r="C36" s="35" t="s">
        <v>47</v>
      </c>
      <c r="D36" s="57">
        <v>1031</v>
      </c>
      <c r="E36" s="57">
        <v>1039</v>
      </c>
      <c r="F36" s="49">
        <f t="shared" ref="F36" si="15">E36-D36</f>
        <v>8</v>
      </c>
      <c r="G36" s="48">
        <f t="shared" si="13"/>
        <v>0.77594568380213391</v>
      </c>
      <c r="H36" s="123">
        <v>1040</v>
      </c>
      <c r="I36" s="123">
        <v>1041</v>
      </c>
      <c r="J36" s="124">
        <v>1042</v>
      </c>
      <c r="K36" s="123">
        <v>1042</v>
      </c>
    </row>
    <row r="37" spans="1:11" s="6" customFormat="1">
      <c r="A37" s="21"/>
      <c r="B37" s="13" t="s">
        <v>33</v>
      </c>
      <c r="C37" s="35" t="s">
        <v>48</v>
      </c>
      <c r="D37" s="57">
        <v>892</v>
      </c>
      <c r="E37" s="57">
        <v>893</v>
      </c>
      <c r="F37" s="49">
        <f>E37-D37</f>
        <v>1</v>
      </c>
      <c r="G37" s="48">
        <f t="shared" si="13"/>
        <v>0.11210762331838565</v>
      </c>
      <c r="H37" s="123">
        <v>894</v>
      </c>
      <c r="I37" s="123">
        <v>896</v>
      </c>
      <c r="J37" s="124">
        <v>897</v>
      </c>
      <c r="K37" s="123">
        <v>898</v>
      </c>
    </row>
    <row r="38" spans="1:11" s="6" customFormat="1">
      <c r="A38" s="21"/>
      <c r="B38" s="13" t="s">
        <v>34</v>
      </c>
      <c r="C38" s="35" t="s">
        <v>49</v>
      </c>
      <c r="D38" s="57">
        <v>726</v>
      </c>
      <c r="E38" s="57">
        <v>732</v>
      </c>
      <c r="F38" s="49">
        <f t="shared" ref="F38:F39" si="16">E38-D38</f>
        <v>6</v>
      </c>
      <c r="G38" s="48">
        <f t="shared" si="13"/>
        <v>0.82644628099173556</v>
      </c>
      <c r="H38" s="123">
        <v>732</v>
      </c>
      <c r="I38" s="123">
        <v>733</v>
      </c>
      <c r="J38" s="124">
        <v>733</v>
      </c>
      <c r="K38" s="123">
        <v>733</v>
      </c>
    </row>
    <row r="39" spans="1:11" s="6" customFormat="1">
      <c r="A39" s="21"/>
      <c r="B39" s="13" t="s">
        <v>37</v>
      </c>
      <c r="C39" s="35" t="s">
        <v>50</v>
      </c>
      <c r="D39" s="57">
        <v>355</v>
      </c>
      <c r="E39" s="57">
        <v>367</v>
      </c>
      <c r="F39" s="49">
        <f t="shared" si="16"/>
        <v>12</v>
      </c>
      <c r="G39" s="48">
        <f t="shared" si="13"/>
        <v>3.3802816901408446</v>
      </c>
      <c r="H39" s="123">
        <v>369</v>
      </c>
      <c r="I39" s="123">
        <v>370</v>
      </c>
      <c r="J39" s="124">
        <v>370</v>
      </c>
      <c r="K39" s="123">
        <v>371</v>
      </c>
    </row>
    <row r="40" spans="1:11" s="6" customFormat="1">
      <c r="A40" s="21"/>
      <c r="B40" s="13" t="s">
        <v>38</v>
      </c>
      <c r="C40" s="35" t="s">
        <v>51</v>
      </c>
      <c r="D40" s="57">
        <v>453</v>
      </c>
      <c r="E40" s="57">
        <v>455</v>
      </c>
      <c r="F40" s="49">
        <f>E40-D40</f>
        <v>2</v>
      </c>
      <c r="G40" s="48">
        <f t="shared" si="13"/>
        <v>0.44150110375275936</v>
      </c>
      <c r="H40" s="123">
        <v>455</v>
      </c>
      <c r="I40" s="123">
        <v>456</v>
      </c>
      <c r="J40" s="124">
        <v>456</v>
      </c>
      <c r="K40" s="123">
        <v>456</v>
      </c>
    </row>
    <row r="41" spans="1:11" s="6" customFormat="1">
      <c r="A41" s="21"/>
      <c r="B41" s="13" t="s">
        <v>67</v>
      </c>
      <c r="C41" s="35" t="s">
        <v>52</v>
      </c>
      <c r="D41" s="57">
        <v>446</v>
      </c>
      <c r="E41" s="57">
        <v>466</v>
      </c>
      <c r="F41" s="49">
        <f t="shared" ref="F41:F56" si="17">E41-D41</f>
        <v>20</v>
      </c>
      <c r="G41" s="48">
        <f t="shared" ref="G41:G56" si="18">F41/D41*100</f>
        <v>4.4843049327354256</v>
      </c>
      <c r="H41" s="123">
        <v>471</v>
      </c>
      <c r="I41" s="123">
        <v>473</v>
      </c>
      <c r="J41" s="124">
        <v>474</v>
      </c>
      <c r="K41" s="123">
        <v>478</v>
      </c>
    </row>
    <row r="42" spans="1:11" s="6" customFormat="1">
      <c r="A42" s="21"/>
      <c r="B42" s="13" t="s">
        <v>39</v>
      </c>
      <c r="C42" s="35" t="s">
        <v>53</v>
      </c>
      <c r="D42" s="57">
        <v>1435</v>
      </c>
      <c r="E42" s="57">
        <v>1454</v>
      </c>
      <c r="F42" s="49">
        <f t="shared" si="17"/>
        <v>19</v>
      </c>
      <c r="G42" s="48">
        <f t="shared" si="18"/>
        <v>1.3240418118466899</v>
      </c>
      <c r="H42" s="123">
        <v>1454</v>
      </c>
      <c r="I42" s="123">
        <v>1454</v>
      </c>
      <c r="J42" s="124">
        <v>1456</v>
      </c>
      <c r="K42" s="123">
        <v>1456</v>
      </c>
    </row>
    <row r="43" spans="1:11" s="6" customFormat="1">
      <c r="A43" s="21"/>
      <c r="B43" s="13" t="s">
        <v>40</v>
      </c>
      <c r="C43" s="35" t="s">
        <v>54</v>
      </c>
      <c r="D43" s="57">
        <v>356</v>
      </c>
      <c r="E43" s="57">
        <v>368</v>
      </c>
      <c r="F43" s="49">
        <f t="shared" si="17"/>
        <v>12</v>
      </c>
      <c r="G43" s="48">
        <f t="shared" si="18"/>
        <v>3.3707865168539324</v>
      </c>
      <c r="H43" s="123">
        <v>369</v>
      </c>
      <c r="I43" s="123">
        <v>372</v>
      </c>
      <c r="J43" s="124">
        <v>374</v>
      </c>
      <c r="K43" s="123">
        <v>375</v>
      </c>
    </row>
    <row r="44" spans="1:11" s="6" customFormat="1">
      <c r="A44" s="21"/>
      <c r="B44" s="13" t="s">
        <v>41</v>
      </c>
      <c r="C44" s="35" t="s">
        <v>55</v>
      </c>
      <c r="D44" s="57">
        <v>398</v>
      </c>
      <c r="E44" s="57">
        <v>400</v>
      </c>
      <c r="F44" s="49">
        <f t="shared" si="17"/>
        <v>2</v>
      </c>
      <c r="G44" s="48">
        <f t="shared" si="18"/>
        <v>0.50251256281407031</v>
      </c>
      <c r="H44" s="123">
        <v>400</v>
      </c>
      <c r="I44" s="123">
        <v>400</v>
      </c>
      <c r="J44" s="124">
        <v>400</v>
      </c>
      <c r="K44" s="123">
        <v>400</v>
      </c>
    </row>
    <row r="45" spans="1:11" s="6" customFormat="1">
      <c r="A45" s="21"/>
      <c r="B45" s="13" t="s">
        <v>42</v>
      </c>
      <c r="C45" s="35" t="s">
        <v>56</v>
      </c>
      <c r="D45" s="57">
        <v>321</v>
      </c>
      <c r="E45" s="57">
        <v>360</v>
      </c>
      <c r="F45" s="49">
        <f t="shared" si="17"/>
        <v>39</v>
      </c>
      <c r="G45" s="48">
        <f t="shared" si="18"/>
        <v>12.149532710280374</v>
      </c>
      <c r="H45" s="123">
        <v>363</v>
      </c>
      <c r="I45" s="123">
        <v>389</v>
      </c>
      <c r="J45" s="124">
        <v>389</v>
      </c>
      <c r="K45" s="123">
        <v>392</v>
      </c>
    </row>
    <row r="46" spans="1:11" s="6" customFormat="1">
      <c r="A46" s="21"/>
      <c r="B46" s="13" t="s">
        <v>68</v>
      </c>
      <c r="C46" s="35" t="s">
        <v>57</v>
      </c>
      <c r="D46" s="57">
        <v>1220</v>
      </c>
      <c r="E46" s="57">
        <v>1290</v>
      </c>
      <c r="F46" s="49">
        <f t="shared" si="17"/>
        <v>70</v>
      </c>
      <c r="G46" s="48">
        <f t="shared" si="18"/>
        <v>5.7377049180327866</v>
      </c>
      <c r="H46" s="123">
        <v>1306</v>
      </c>
      <c r="I46" s="123">
        <v>1323</v>
      </c>
      <c r="J46" s="124">
        <v>1328</v>
      </c>
      <c r="K46" s="123">
        <v>1337</v>
      </c>
    </row>
    <row r="47" spans="1:11" s="6" customFormat="1">
      <c r="A47" s="21"/>
      <c r="B47" s="13" t="s">
        <v>69</v>
      </c>
      <c r="C47" s="35" t="s">
        <v>58</v>
      </c>
      <c r="D47" s="57">
        <v>843</v>
      </c>
      <c r="E47" s="57">
        <v>874</v>
      </c>
      <c r="F47" s="49">
        <f t="shared" si="17"/>
        <v>31</v>
      </c>
      <c r="G47" s="48">
        <f t="shared" si="18"/>
        <v>3.6773428232502967</v>
      </c>
      <c r="H47" s="123">
        <v>878</v>
      </c>
      <c r="I47" s="123">
        <v>884</v>
      </c>
      <c r="J47" s="124">
        <v>888</v>
      </c>
      <c r="K47" s="123">
        <v>889</v>
      </c>
    </row>
    <row r="48" spans="1:11" s="6" customFormat="1">
      <c r="A48" s="21"/>
      <c r="B48" s="13" t="s">
        <v>70</v>
      </c>
      <c r="C48" s="35" t="s">
        <v>59</v>
      </c>
      <c r="D48" s="57">
        <v>337</v>
      </c>
      <c r="E48" s="57">
        <v>349</v>
      </c>
      <c r="F48" s="49">
        <f t="shared" si="17"/>
        <v>12</v>
      </c>
      <c r="G48" s="48">
        <f t="shared" si="18"/>
        <v>3.5608308605341246</v>
      </c>
      <c r="H48" s="123">
        <v>349</v>
      </c>
      <c r="I48" s="123">
        <v>352</v>
      </c>
      <c r="J48" s="124">
        <v>352</v>
      </c>
      <c r="K48" s="123">
        <v>353</v>
      </c>
    </row>
    <row r="49" spans="1:11" s="6" customFormat="1">
      <c r="A49" s="21"/>
      <c r="B49" s="13" t="s">
        <v>71</v>
      </c>
      <c r="C49" s="35" t="s">
        <v>60</v>
      </c>
      <c r="D49" s="57">
        <v>583</v>
      </c>
      <c r="E49" s="57">
        <v>594</v>
      </c>
      <c r="F49" s="49">
        <f t="shared" si="17"/>
        <v>11</v>
      </c>
      <c r="G49" s="48">
        <f t="shared" si="18"/>
        <v>1.8867924528301887</v>
      </c>
      <c r="H49" s="123">
        <v>596</v>
      </c>
      <c r="I49" s="123">
        <v>598</v>
      </c>
      <c r="J49" s="124">
        <v>599</v>
      </c>
      <c r="K49" s="123">
        <v>599</v>
      </c>
    </row>
    <row r="50" spans="1:11" s="6" customFormat="1">
      <c r="A50" s="21"/>
      <c r="B50" s="13" t="s">
        <v>72</v>
      </c>
      <c r="C50" s="35" t="s">
        <v>61</v>
      </c>
      <c r="D50" s="57">
        <v>756</v>
      </c>
      <c r="E50" s="57">
        <v>775</v>
      </c>
      <c r="F50" s="49">
        <f t="shared" si="17"/>
        <v>19</v>
      </c>
      <c r="G50" s="48">
        <f t="shared" si="18"/>
        <v>2.513227513227513</v>
      </c>
      <c r="H50" s="123">
        <v>777</v>
      </c>
      <c r="I50" s="123">
        <v>783</v>
      </c>
      <c r="J50" s="124">
        <v>784</v>
      </c>
      <c r="K50" s="123">
        <v>790</v>
      </c>
    </row>
    <row r="51" spans="1:11" s="6" customFormat="1">
      <c r="A51" s="21"/>
      <c r="B51" s="13" t="s">
        <v>73</v>
      </c>
      <c r="C51" s="35" t="s">
        <v>62</v>
      </c>
      <c r="D51" s="57">
        <v>971</v>
      </c>
      <c r="E51" s="57">
        <v>981</v>
      </c>
      <c r="F51" s="49">
        <f t="shared" si="17"/>
        <v>10</v>
      </c>
      <c r="G51" s="48">
        <f t="shared" si="18"/>
        <v>1.0298661174047374</v>
      </c>
      <c r="H51" s="123">
        <v>981</v>
      </c>
      <c r="I51" s="123">
        <v>985</v>
      </c>
      <c r="J51" s="124">
        <v>985</v>
      </c>
      <c r="K51" s="123">
        <v>986</v>
      </c>
    </row>
    <row r="52" spans="1:11" s="6" customFormat="1">
      <c r="A52" s="21"/>
      <c r="B52" s="13" t="s">
        <v>74</v>
      </c>
      <c r="C52" s="35" t="s">
        <v>63</v>
      </c>
      <c r="D52" s="57">
        <v>594</v>
      </c>
      <c r="E52" s="57">
        <v>612</v>
      </c>
      <c r="F52" s="49">
        <f t="shared" si="17"/>
        <v>18</v>
      </c>
      <c r="G52" s="48">
        <f t="shared" si="18"/>
        <v>3.0303030303030303</v>
      </c>
      <c r="H52" s="123">
        <v>614</v>
      </c>
      <c r="I52" s="123">
        <v>615</v>
      </c>
      <c r="J52" s="124">
        <v>617</v>
      </c>
      <c r="K52" s="123">
        <v>618</v>
      </c>
    </row>
    <row r="53" spans="1:11" s="6" customFormat="1">
      <c r="A53" s="21"/>
      <c r="B53" s="13" t="s">
        <v>75</v>
      </c>
      <c r="C53" s="35" t="s">
        <v>64</v>
      </c>
      <c r="D53" s="57">
        <v>1000</v>
      </c>
      <c r="E53" s="57">
        <v>1196</v>
      </c>
      <c r="F53" s="49">
        <f t="shared" si="17"/>
        <v>196</v>
      </c>
      <c r="G53" s="48">
        <f t="shared" si="18"/>
        <v>19.600000000000001</v>
      </c>
      <c r="H53" s="123">
        <v>1219</v>
      </c>
      <c r="I53" s="123">
        <v>1244</v>
      </c>
      <c r="J53" s="124">
        <v>1272</v>
      </c>
      <c r="K53" s="123">
        <v>1294</v>
      </c>
    </row>
    <row r="54" spans="1:11" s="6" customFormat="1">
      <c r="A54" s="21"/>
      <c r="B54" s="13" t="s">
        <v>76</v>
      </c>
      <c r="C54" s="35" t="s">
        <v>65</v>
      </c>
      <c r="D54" s="57">
        <v>1477</v>
      </c>
      <c r="E54" s="57">
        <v>1642</v>
      </c>
      <c r="F54" s="49">
        <f t="shared" si="17"/>
        <v>165</v>
      </c>
      <c r="G54" s="48">
        <f t="shared" si="18"/>
        <v>11.171293161814489</v>
      </c>
      <c r="H54" s="123">
        <v>1661</v>
      </c>
      <c r="I54" s="123">
        <v>1694</v>
      </c>
      <c r="J54" s="124">
        <v>1724</v>
      </c>
      <c r="K54" s="123">
        <v>1745</v>
      </c>
    </row>
    <row r="55" spans="1:11" s="6" customFormat="1">
      <c r="A55" s="21"/>
      <c r="B55" s="15" t="s">
        <v>77</v>
      </c>
      <c r="C55" s="36" t="s">
        <v>66</v>
      </c>
      <c r="D55" s="57">
        <v>863</v>
      </c>
      <c r="E55" s="59">
        <v>974</v>
      </c>
      <c r="F55" s="49">
        <f t="shared" si="17"/>
        <v>111</v>
      </c>
      <c r="G55" s="48">
        <f t="shared" si="18"/>
        <v>12.862108922363847</v>
      </c>
      <c r="H55" s="125">
        <v>989</v>
      </c>
      <c r="I55" s="125">
        <v>1010</v>
      </c>
      <c r="J55" s="74">
        <v>1026</v>
      </c>
      <c r="K55" s="125">
        <v>1036</v>
      </c>
    </row>
    <row r="56" spans="1:11" s="85" customFormat="1">
      <c r="A56" s="81"/>
      <c r="B56" s="82"/>
      <c r="C56" s="83" t="s">
        <v>28</v>
      </c>
      <c r="D56" s="84">
        <f>SUM(D32:D55)</f>
        <v>19007</v>
      </c>
      <c r="E56" s="135">
        <f t="shared" ref="E56:K56" si="19">SUM(E32:E55)</f>
        <v>19789</v>
      </c>
      <c r="F56" s="133">
        <f t="shared" si="17"/>
        <v>782</v>
      </c>
      <c r="G56" s="134">
        <f t="shared" si="18"/>
        <v>4.1142736886410267</v>
      </c>
      <c r="H56" s="136">
        <f t="shared" si="19"/>
        <v>19888</v>
      </c>
      <c r="I56" s="126">
        <f t="shared" si="19"/>
        <v>20043</v>
      </c>
      <c r="J56" s="126">
        <f t="shared" si="19"/>
        <v>20139</v>
      </c>
      <c r="K56" s="126">
        <f t="shared" si="19"/>
        <v>20223</v>
      </c>
    </row>
    <row r="57" spans="1:11" ht="30.75" customHeight="1">
      <c r="A57" s="24" t="s">
        <v>33</v>
      </c>
      <c r="B57" s="94" t="s">
        <v>23</v>
      </c>
      <c r="C57" s="95"/>
      <c r="D57" s="60"/>
      <c r="E57" s="69"/>
      <c r="F57" s="68"/>
      <c r="G57" s="48"/>
      <c r="H57" s="127"/>
      <c r="I57" s="127"/>
      <c r="J57" s="127"/>
      <c r="K57" s="127"/>
    </row>
    <row r="58" spans="1:11" s="6" customFormat="1">
      <c r="A58" s="21"/>
      <c r="B58" s="13" t="s">
        <v>36</v>
      </c>
      <c r="C58" s="37" t="s">
        <v>98</v>
      </c>
      <c r="D58" s="21"/>
      <c r="E58" s="58">
        <v>2569</v>
      </c>
      <c r="F58" s="68">
        <f t="shared" ref="F58:F59" si="20">E58-D58</f>
        <v>2569</v>
      </c>
      <c r="G58" s="139" t="e">
        <f>F58/D58*100</f>
        <v>#DIV/0!</v>
      </c>
      <c r="H58" s="124">
        <f>E58+267</f>
        <v>2836</v>
      </c>
      <c r="I58" s="124"/>
      <c r="J58" s="123"/>
      <c r="K58" s="123"/>
    </row>
    <row r="59" spans="1:11" s="8" customFormat="1">
      <c r="A59" s="71"/>
      <c r="B59" s="72" t="s">
        <v>25</v>
      </c>
      <c r="C59" s="73" t="s">
        <v>99</v>
      </c>
      <c r="D59" s="71"/>
      <c r="E59" s="74">
        <v>1465</v>
      </c>
      <c r="F59" s="137">
        <f t="shared" si="20"/>
        <v>1465</v>
      </c>
      <c r="G59" s="138" t="e">
        <f t="shared" ref="G58:G59" si="21">F59/D59*100</f>
        <v>#DIV/0!</v>
      </c>
      <c r="H59" s="74">
        <v>1663</v>
      </c>
      <c r="I59" s="74"/>
      <c r="J59" s="125"/>
      <c r="K59" s="125"/>
    </row>
    <row r="60" spans="1:11" ht="25.5" customHeight="1">
      <c r="A60" s="24" t="s">
        <v>34</v>
      </c>
      <c r="B60" s="94" t="s">
        <v>35</v>
      </c>
      <c r="C60" s="95"/>
      <c r="D60" s="60"/>
      <c r="E60" s="61"/>
      <c r="F60" s="49"/>
      <c r="G60" s="48"/>
      <c r="H60" s="128"/>
      <c r="I60" s="128"/>
      <c r="J60" s="129"/>
      <c r="K60" s="128"/>
    </row>
    <row r="61" spans="1:11" s="6" customFormat="1">
      <c r="A61" s="26"/>
      <c r="B61" s="16" t="s">
        <v>36</v>
      </c>
      <c r="C61" s="38" t="s">
        <v>2</v>
      </c>
      <c r="D61" s="57"/>
      <c r="E61" s="68">
        <v>1370</v>
      </c>
      <c r="F61" s="68">
        <f t="shared" ref="F61:F62" si="22">E61-D61</f>
        <v>1370</v>
      </c>
      <c r="G61" s="48" t="e">
        <f t="shared" ref="G61:G62" si="23">F61/D61*100</f>
        <v>#DIV/0!</v>
      </c>
      <c r="H61" s="67">
        <f>E61+73</f>
        <v>1443</v>
      </c>
      <c r="I61" s="67">
        <f>H61+123</f>
        <v>1566</v>
      </c>
      <c r="J61" s="54"/>
      <c r="K61" s="54"/>
    </row>
    <row r="62" spans="1:11" s="6" customFormat="1">
      <c r="A62" s="26"/>
      <c r="B62" s="16" t="s">
        <v>25</v>
      </c>
      <c r="C62" s="39" t="s">
        <v>3</v>
      </c>
      <c r="D62" s="57"/>
      <c r="E62" s="68">
        <v>2133</v>
      </c>
      <c r="F62" s="68">
        <f t="shared" si="22"/>
        <v>2133</v>
      </c>
      <c r="G62" s="48" t="e">
        <f t="shared" si="23"/>
        <v>#DIV/0!</v>
      </c>
      <c r="H62" s="67">
        <f>E62+99</f>
        <v>2232</v>
      </c>
      <c r="I62" s="67">
        <f>H62+155</f>
        <v>2387</v>
      </c>
      <c r="J62" s="54"/>
      <c r="K62" s="54"/>
    </row>
    <row r="63" spans="1:11" s="6" customFormat="1">
      <c r="A63" s="26"/>
      <c r="B63" s="16" t="s">
        <v>29</v>
      </c>
      <c r="C63" s="39" t="s">
        <v>4</v>
      </c>
      <c r="D63" s="57"/>
      <c r="E63" s="68"/>
      <c r="F63" s="68">
        <f t="shared" ref="F63:F68" si="24">E63-D63</f>
        <v>0</v>
      </c>
      <c r="G63" s="48" t="e">
        <f t="shared" ref="G63:G68" si="25">F63/D63*100</f>
        <v>#DIV/0!</v>
      </c>
      <c r="H63" s="67">
        <v>0</v>
      </c>
      <c r="I63" s="67">
        <v>0</v>
      </c>
      <c r="J63" s="54"/>
      <c r="K63" s="54"/>
    </row>
    <row r="64" spans="1:11" s="6" customFormat="1">
      <c r="A64" s="26"/>
      <c r="B64" s="16" t="s">
        <v>30</v>
      </c>
      <c r="C64" s="39" t="s">
        <v>5</v>
      </c>
      <c r="D64" s="57"/>
      <c r="E64" s="68">
        <v>103</v>
      </c>
      <c r="F64" s="68">
        <f t="shared" si="24"/>
        <v>103</v>
      </c>
      <c r="G64" s="48" t="e">
        <f t="shared" si="25"/>
        <v>#DIV/0!</v>
      </c>
      <c r="H64" s="67">
        <v>103</v>
      </c>
      <c r="I64" s="67">
        <v>103</v>
      </c>
      <c r="J64" s="54"/>
      <c r="K64" s="54"/>
    </row>
    <row r="65" spans="1:11" s="6" customFormat="1" ht="16.5" customHeight="1">
      <c r="A65" s="26"/>
      <c r="B65" s="16" t="s">
        <v>31</v>
      </c>
      <c r="C65" s="39" t="s">
        <v>95</v>
      </c>
      <c r="D65" s="57"/>
      <c r="E65" s="68">
        <v>74</v>
      </c>
      <c r="F65" s="68">
        <f t="shared" si="24"/>
        <v>74</v>
      </c>
      <c r="G65" s="48" t="e">
        <f t="shared" si="25"/>
        <v>#DIV/0!</v>
      </c>
      <c r="H65" s="67">
        <f>E65+23</f>
        <v>97</v>
      </c>
      <c r="I65" s="67">
        <f>H65</f>
        <v>97</v>
      </c>
      <c r="J65" s="54"/>
      <c r="K65" s="54"/>
    </row>
    <row r="66" spans="1:11" s="6" customFormat="1">
      <c r="A66" s="26"/>
      <c r="B66" s="16" t="s">
        <v>33</v>
      </c>
      <c r="C66" s="33" t="s">
        <v>6</v>
      </c>
      <c r="D66" s="57"/>
      <c r="E66" s="68">
        <v>270</v>
      </c>
      <c r="F66" s="68">
        <f t="shared" si="24"/>
        <v>270</v>
      </c>
      <c r="G66" s="48" t="e">
        <f t="shared" si="25"/>
        <v>#DIV/0!</v>
      </c>
      <c r="H66" s="67">
        <v>270</v>
      </c>
      <c r="I66" s="67">
        <v>270</v>
      </c>
      <c r="J66" s="54"/>
      <c r="K66" s="54"/>
    </row>
    <row r="67" spans="1:11" s="6" customFormat="1">
      <c r="A67" s="26"/>
      <c r="B67" s="16" t="s">
        <v>34</v>
      </c>
      <c r="C67" s="33" t="s">
        <v>7</v>
      </c>
      <c r="D67" s="57"/>
      <c r="E67" s="68">
        <v>3233</v>
      </c>
      <c r="F67" s="68">
        <f t="shared" si="24"/>
        <v>3233</v>
      </c>
      <c r="G67" s="48" t="e">
        <f t="shared" si="25"/>
        <v>#DIV/0!</v>
      </c>
      <c r="H67" s="67">
        <f>E67+50</f>
        <v>3283</v>
      </c>
      <c r="I67" s="67">
        <v>0</v>
      </c>
      <c r="J67" s="54"/>
      <c r="K67" s="54"/>
    </row>
    <row r="68" spans="1:11" ht="15.75" thickBot="1">
      <c r="A68" s="27"/>
      <c r="B68" s="40" t="s">
        <v>37</v>
      </c>
      <c r="C68" s="41" t="s">
        <v>8</v>
      </c>
      <c r="D68" s="62"/>
      <c r="E68" s="64">
        <v>15</v>
      </c>
      <c r="F68" s="65">
        <f t="shared" si="24"/>
        <v>15</v>
      </c>
      <c r="G68" s="63" t="e">
        <f t="shared" si="25"/>
        <v>#DIV/0!</v>
      </c>
      <c r="H68" s="66">
        <f>E68</f>
        <v>15</v>
      </c>
      <c r="I68" s="66">
        <f>H68</f>
        <v>15</v>
      </c>
      <c r="J68" s="130"/>
      <c r="K68" s="130"/>
    </row>
  </sheetData>
  <mergeCells count="22">
    <mergeCell ref="B57:C57"/>
    <mergeCell ref="B60:C60"/>
    <mergeCell ref="B7:C7"/>
    <mergeCell ref="B4:C6"/>
    <mergeCell ref="B21:C21"/>
    <mergeCell ref="B9:C9"/>
    <mergeCell ref="B10:C10"/>
    <mergeCell ref="B15:C15"/>
    <mergeCell ref="A4:A6"/>
    <mergeCell ref="D4:E4"/>
    <mergeCell ref="F4:G4"/>
    <mergeCell ref="H4:K4"/>
    <mergeCell ref="B31:C31"/>
    <mergeCell ref="H2:K2"/>
    <mergeCell ref="D5:D6"/>
    <mergeCell ref="E5:E6"/>
    <mergeCell ref="F5:F6"/>
    <mergeCell ref="G5:G6"/>
    <mergeCell ref="J5:J6"/>
    <mergeCell ref="K5:K6"/>
    <mergeCell ref="H5:H6"/>
    <mergeCell ref="I5:I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PERTUMBUHAN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username</cp:lastModifiedBy>
  <cp:lastPrinted>2021-07-12T05:05:35Z</cp:lastPrinted>
  <dcterms:created xsi:type="dcterms:W3CDTF">2021-07-07T05:25:15Z</dcterms:created>
  <dcterms:modified xsi:type="dcterms:W3CDTF">2021-11-19T08:41:05Z</dcterms:modified>
</cp:coreProperties>
</file>