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110" firstSheet="2" activeTab="2"/>
  </bookViews>
  <sheets>
    <sheet name="Teluk Penyu" sheetId="1" r:id="rId1"/>
    <sheet name="Benteng Pendem" sheetId="2" r:id="rId2"/>
    <sheet name="Cipari" sheetId="3" r:id="rId3"/>
    <sheet name="Widarapayung" sheetId="4" r:id="rId4"/>
    <sheet name="Ketapang Indah " sheetId="5" r:id="rId5"/>
    <sheet name="Banyaknya pengunjun OW" sheetId="6" r:id="rId6"/>
    <sheet name="PENDAPATAN" sheetId="7" r:id="rId7"/>
  </sheets>
  <externalReferences>
    <externalReference r:id="rId8"/>
    <externalReference r:id="rId9"/>
  </externalReferences>
  <definedNames>
    <definedName name="_jan14">'[1]JANUARI 2014'!$B$10:$U$69</definedName>
    <definedName name="_xlnm.Print_Area" localSheetId="6">PENDAPATAN!$A$1:$P$35</definedName>
  </definedNames>
  <calcPr calcId="144525"/>
</workbook>
</file>

<file path=xl/comments1.xml><?xml version="1.0" encoding="utf-8"?>
<comments xmlns="http://schemas.openxmlformats.org/spreadsheetml/2006/main">
  <authors>
    <author>Windows</author>
  </authors>
  <commentList>
    <comment ref="O6" authorId="0">
      <text>
        <r>
          <rPr>
            <b/>
            <sz val="9"/>
            <rFont val="Tahoma"/>
            <charset val="0"/>
          </rPr>
          <t>Windows:</t>
        </r>
        <r>
          <rPr>
            <sz val="9"/>
            <rFont val="Tahoma"/>
            <charset val="0"/>
          </rPr>
          <t xml:space="preserve">
setelah - pendapatan dirangguhkan Th 2015 sejumlah 11.838.400</t>
        </r>
      </text>
    </comment>
    <comment ref="O9" authorId="0">
      <text>
        <r>
          <rPr>
            <b/>
            <sz val="9"/>
            <rFont val="Tahoma"/>
            <charset val="0"/>
          </rPr>
          <t>Windows:</t>
        </r>
        <r>
          <rPr>
            <sz val="9"/>
            <rFont val="Tahoma"/>
            <charset val="0"/>
          </rPr>
          <t xml:space="preserve">
setelah - pendapatan ditangguhkan Th 2015 sejumlah 4.194.400</t>
        </r>
      </text>
    </comment>
    <comment ref="O31" authorId="0">
      <text>
        <r>
          <rPr>
            <b/>
            <sz val="9"/>
            <rFont val="Tahoma"/>
            <charset val="0"/>
          </rPr>
          <t>Windows:</t>
        </r>
        <r>
          <rPr>
            <sz val="9"/>
            <rFont val="Tahoma"/>
            <charset val="0"/>
          </rPr>
          <t xml:space="preserve">
setelah + pendapatan ditangguhkan sejumlah 8.005.600 dgn rincian BP :3.096.800 WP : 4.958.800</t>
        </r>
      </text>
    </comment>
  </commentList>
</comments>
</file>

<file path=xl/sharedStrings.xml><?xml version="1.0" encoding="utf-8"?>
<sst xmlns="http://schemas.openxmlformats.org/spreadsheetml/2006/main" count="391" uniqueCount="128">
  <si>
    <t xml:space="preserve"> BANYAKNYA PENGUNJUNG OBYEK WISATA</t>
  </si>
  <si>
    <t>"BENTENG PENDEM CILACAP"</t>
  </si>
  <si>
    <t>DIRINCI PER BULAN TAHUN 2020</t>
  </si>
  <si>
    <t>Number Of Visitors Tourist Object "THR. Teluk Penyu</t>
  </si>
  <si>
    <t>Cilacap" Detailed Per Month, 2020</t>
  </si>
  <si>
    <t>BULAN</t>
  </si>
  <si>
    <t>BANYAKNYA WISATAWAN</t>
  </si>
  <si>
    <t>JUMLAH</t>
  </si>
  <si>
    <t>(ORANG)</t>
  </si>
  <si>
    <t>PENDAPATAN</t>
  </si>
  <si>
    <t>MANCA</t>
  </si>
  <si>
    <t>NUSANTARA</t>
  </si>
  <si>
    <t>(Rp)</t>
  </si>
  <si>
    <t>NEGARA</t>
  </si>
  <si>
    <t>(1)</t>
  </si>
  <si>
    <t>(2)</t>
  </si>
  <si>
    <t>(3)</t>
  </si>
  <si>
    <t>(4)</t>
  </si>
  <si>
    <t>(5)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</si>
  <si>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</si>
  <si>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</si>
  <si>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</si>
  <si>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</si>
  <si>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</si>
  <si>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</si>
  <si>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</si>
  <si>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</si>
  <si>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</si>
  <si>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</si>
  <si>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</si>
  <si>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</si>
  <si>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>Tahun 2019</t>
  </si>
  <si>
    <t>81,416,800</t>
  </si>
  <si>
    <t>Tahun 2018</t>
  </si>
  <si>
    <t>1,344,295,800</t>
  </si>
  <si>
    <t>Tahun 2017</t>
  </si>
  <si>
    <t>1,179,264,000</t>
  </si>
  <si>
    <t>Tahun 2016</t>
  </si>
  <si>
    <t>1,073,625,900</t>
  </si>
  <si>
    <t>Number Of Visitors Tourist Object "Benteng Pendem</t>
  </si>
  <si>
    <t>23,859,600</t>
  </si>
  <si>
    <t>382,461,100</t>
  </si>
  <si>
    <t>401,951,900</t>
  </si>
  <si>
    <t>418,866,000</t>
  </si>
  <si>
    <t>"AIR PANAS CIPARI CILACAP"</t>
  </si>
  <si>
    <t>Number Of Visitors Tourist Object "Cipari Hot Water</t>
  </si>
  <si>
    <t>30,166,000</t>
  </si>
  <si>
    <t>13,526,000</t>
  </si>
  <si>
    <t>7,000,000</t>
  </si>
  <si>
    <t>15,330,000</t>
  </si>
  <si>
    <t>14,405,000</t>
  </si>
  <si>
    <t>11,510,000</t>
  </si>
  <si>
    <t>19,980,000</t>
  </si>
  <si>
    <t>152,450,000</t>
  </si>
  <si>
    <t>114,314,800</t>
  </si>
  <si>
    <t>73,246,800</t>
  </si>
  <si>
    <t>"PANTAI INDAH WIDARAPAYUNG CILACAP"</t>
  </si>
  <si>
    <t>Number Of Visitors Tourist Object "Widarapayung Beauty Beach</t>
  </si>
  <si>
    <t>543,268,900</t>
  </si>
  <si>
    <t>559,437,900</t>
  </si>
  <si>
    <t>507,801,100</t>
  </si>
  <si>
    <t>"WISATA PANTAI KETAPANG INDAH CILACAP"</t>
  </si>
  <si>
    <t>Number Of Visitors Tourist Object "Ketapang Indah Beach</t>
  </si>
  <si>
    <t>2,086,175</t>
  </si>
  <si>
    <t>5,317,725</t>
  </si>
  <si>
    <t xml:space="preserve"> BANYAKNYA PENGUNJUNG OBYEK WISATA DI WILAYAH</t>
  </si>
  <si>
    <t xml:space="preserve">KABUPATEN CILACAP MENURUT OBYEK WISATA </t>
  </si>
  <si>
    <t>Number Of Visitors Tourist in Cilacap Tourism Object Detailed Per Month In 2020</t>
  </si>
  <si>
    <t>BANYAKNYA WISATAWAN NUSANTARA (ORANG)</t>
  </si>
  <si>
    <t>PADA OBYEK WISATA</t>
  </si>
  <si>
    <t>Pantai Sodong</t>
  </si>
  <si>
    <t>Wana Wisata Selok</t>
  </si>
  <si>
    <t>Pantai Sedayu</t>
  </si>
  <si>
    <t>Pantai Jetis</t>
  </si>
  <si>
    <t>Pantai Karangpakis</t>
  </si>
  <si>
    <t>Pantai Srandil</t>
  </si>
  <si>
    <t>Pantai Bunton</t>
  </si>
  <si>
    <t>Pantai Menganti</t>
  </si>
  <si>
    <t>Curug Cimendaway</t>
  </si>
  <si>
    <t>Curug Geulis</t>
  </si>
  <si>
    <t>Curug Giriwangi</t>
  </si>
  <si>
    <t>(6)</t>
  </si>
  <si>
    <t>(7)</t>
  </si>
  <si>
    <t>(8)</t>
  </si>
  <si>
    <t>(9)</t>
  </si>
  <si>
    <t>(10)</t>
  </si>
  <si>
    <t>(11)</t>
  </si>
  <si>
    <t>(12)</t>
  </si>
  <si>
    <t>-</t>
  </si>
  <si>
    <t>DATA PENDAPATAN BULANAN RETRIBUSI KTM, PARKIR DAN PEDAGANG OBYEK WISATA</t>
  </si>
  <si>
    <t xml:space="preserve">                                                                                         KABUPATEN CILACAP TAHUN 2020</t>
  </si>
  <si>
    <t>(Rupiah)</t>
  </si>
  <si>
    <t xml:space="preserve">       </t>
  </si>
  <si>
    <t>NO.</t>
  </si>
  <si>
    <t>OBYEK RETRIBUSI</t>
  </si>
  <si>
    <t>JAN</t>
  </si>
  <si>
    <t>FEB</t>
  </si>
  <si>
    <t>MAR</t>
  </si>
  <si>
    <t>APR</t>
  </si>
  <si>
    <t>MEI</t>
  </si>
  <si>
    <t>JUN</t>
  </si>
  <si>
    <t>JUL</t>
  </si>
  <si>
    <t>AGUST</t>
  </si>
  <si>
    <t>SEP</t>
  </si>
  <si>
    <t>OKT</t>
  </si>
  <si>
    <t>NOP</t>
  </si>
  <si>
    <t>DES</t>
  </si>
  <si>
    <t>JUMLAH TOTAL</t>
  </si>
  <si>
    <t>TARGET</t>
  </si>
  <si>
    <t>Pantai Teluk Penyu</t>
  </si>
  <si>
    <t>Parkir OW Teluk Penyu</t>
  </si>
  <si>
    <t>Pedagang Teluk Penyu</t>
  </si>
  <si>
    <t>Benteng Pendem</t>
  </si>
  <si>
    <t>Pedagang OW Benteng Pendem</t>
  </si>
  <si>
    <t>Pantai Indah Widarapayung</t>
  </si>
  <si>
    <t>Air Panas Cipari</t>
  </si>
  <si>
    <t>Parkir Air Panas Cipari</t>
  </si>
  <si>
    <t>Pantai Ketapang Indah</t>
  </si>
  <si>
    <t>Pantai Sidayu</t>
  </si>
  <si>
    <t>Srandil</t>
  </si>
  <si>
    <t>Hutan Payau</t>
  </si>
  <si>
    <t>Gunung Selok</t>
  </si>
  <si>
    <t>Curug Cisuru</t>
  </si>
  <si>
    <t>P. Lancang Indah</t>
  </si>
  <si>
    <t>23.</t>
  </si>
  <si>
    <t>Printed :</t>
  </si>
  <si>
    <t>BENDAHARA PENERIMAAN</t>
  </si>
  <si>
    <t>ADI SUPRIYANTO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</si>
</sst>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41" formatCode="_(* #,##0_);_(* \(#,##0\);_(* &quot;-&quot;_);_(@_)"/>
    <numFmt numFmtId="176" formatCode="_ * #,##0.00_ ;_ * \-#,##0.00_ ;_ * &quot;-&quot;??_ ;_ @_ "/>
    <numFmt numFmtId="177" formatCode="0.000"/>
    <numFmt numFmtId="178" formatCode="#,##0.000"/>
    <numFmt numFmtId="44" formatCode="_(&quot;$&quot;* #,##0.00_);_(&quot;$&quot;* \(#,##0.00\);_(&quot;$&quot;* &quot;-&quot;??_);_(@_)"/>
    <numFmt numFmtId="179" formatCode="General\."/>
    <numFmt numFmtId="42" formatCode="_(&quot;$&quot;* #,##0_);_(&quot;$&quot;* \(#,##0\);_(&quot;$&quot;* &quot;-&quot;_);_(@_)"/>
    <numFmt numFmtId="180" formatCode="_ * #,##0_ ;_ * \-#,##0_ ;_ * &quot;-&quot;_ ;_ @_ "/>
  </numFmts>
  <fonts count="43">
    <font>
      <sz val="11"/>
      <color theme="1"/>
      <name val="Calibri"/>
      <charset val="1"/>
      <scheme val="minor"/>
    </font>
    <font>
      <sz val="12"/>
      <name val="Arial Narrow"/>
      <charset val="0"/>
    </font>
    <font>
      <b/>
      <sz val="12"/>
      <name val="Arial Narrow"/>
      <charset val="0"/>
    </font>
    <font>
      <sz val="10"/>
      <name val="Arial Narrow"/>
      <charset val="0"/>
    </font>
    <font>
      <sz val="11"/>
      <name val="Arial"/>
      <charset val="0"/>
    </font>
    <font>
      <sz val="11"/>
      <color indexed="8"/>
      <name val="Arial"/>
      <charset val="0"/>
    </font>
    <font>
      <b/>
      <sz val="9"/>
      <name val="Arial"/>
      <charset val="0"/>
    </font>
    <font>
      <sz val="12"/>
      <name val="Calibri"/>
      <charset val="0"/>
    </font>
    <font>
      <b/>
      <sz val="12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"/>
      <scheme val="minor"/>
    </font>
    <font>
      <sz val="10"/>
      <color theme="1"/>
      <name val="Calibri"/>
      <charset val="134"/>
      <scheme val="minor"/>
    </font>
    <font>
      <sz val="12"/>
      <name val="Arial Narrow"/>
      <charset val="134"/>
    </font>
    <font>
      <sz val="12"/>
      <color theme="1"/>
      <name val="Arial Narrow"/>
      <charset val="1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0"/>
      <color theme="10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9"/>
      <name val="Tahoma"/>
      <charset val="0"/>
    </font>
    <font>
      <b/>
      <sz val="9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9">
    <xf numFmtId="0" fontId="0" fillId="0" borderId="0"/>
    <xf numFmtId="0" fontId="30" fillId="13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0" borderId="0"/>
    <xf numFmtId="0" fontId="39" fillId="30" borderId="27" applyNumberFormat="0" applyAlignment="0" applyProtection="0">
      <alignment vertical="center"/>
    </xf>
    <xf numFmtId="0" fontId="22" fillId="2" borderId="2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9" fillId="0" borderId="0"/>
    <xf numFmtId="0" fontId="19" fillId="0" borderId="20" applyNumberFormat="0" applyFill="0" applyAlignment="0" applyProtection="0">
      <alignment vertical="center"/>
    </xf>
    <xf numFmtId="0" fontId="29" fillId="0" borderId="0"/>
    <xf numFmtId="0" fontId="19" fillId="0" borderId="0" applyNumberFormat="0" applyFill="0" applyBorder="0" applyAlignment="0" applyProtection="0">
      <alignment vertical="center"/>
    </xf>
    <xf numFmtId="0" fontId="29" fillId="0" borderId="0"/>
    <xf numFmtId="0" fontId="25" fillId="4" borderId="2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4" fillId="3" borderId="23" applyNumberFormat="0" applyAlignment="0" applyProtection="0">
      <alignment vertical="center"/>
    </xf>
    <xf numFmtId="0" fontId="29" fillId="0" borderId="0"/>
    <xf numFmtId="0" fontId="30" fillId="16" borderId="0" applyNumberFormat="0" applyBorder="0" applyAlignment="0" applyProtection="0">
      <alignment vertical="center"/>
    </xf>
    <xf numFmtId="0" fontId="38" fillId="3" borderId="24" applyNumberFormat="0" applyAlignment="0" applyProtection="0">
      <alignment vertical="center"/>
    </xf>
    <xf numFmtId="41" fontId="29" fillId="0" borderId="0" applyFont="0" applyFill="0" applyBorder="0" applyAlignment="0" applyProtection="0"/>
    <xf numFmtId="0" fontId="35" fillId="0" borderId="26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2" fillId="0" borderId="0"/>
    <xf numFmtId="0" fontId="30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0" borderId="0"/>
    <xf numFmtId="0" fontId="30" fillId="5" borderId="0" applyNumberFormat="0" applyBorder="0" applyAlignment="0" applyProtection="0">
      <alignment vertical="center"/>
    </xf>
    <xf numFmtId="0" fontId="22" fillId="0" borderId="0"/>
    <xf numFmtId="0" fontId="30" fillId="2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0"/>
    <xf numFmtId="0" fontId="30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0"/>
    <xf numFmtId="0" fontId="30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30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22" fillId="0" borderId="0"/>
    <xf numFmtId="0" fontId="29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17">
    <xf numFmtId="0" fontId="0" fillId="0" borderId="0" xfId="0"/>
    <xf numFmtId="0" fontId="1" fillId="0" borderId="0" xfId="38" applyFont="1" applyFill="1" applyBorder="1" applyAlignment="1">
      <alignment horizontal="left" vertical="top" wrapText="1"/>
    </xf>
    <xf numFmtId="0" fontId="1" fillId="0" borderId="0" xfId="38" applyFont="1" applyFill="1" applyBorder="1" applyAlignment="1"/>
    <xf numFmtId="0" fontId="2" fillId="0" borderId="0" xfId="38" applyFont="1" applyFill="1" applyBorder="1" applyAlignment="1">
      <alignment horizontal="centerContinuous" vertical="center" wrapText="1"/>
    </xf>
    <xf numFmtId="0" fontId="1" fillId="0" borderId="0" xfId="38" applyFont="1" applyFill="1" applyBorder="1" applyAlignment="1">
      <alignment horizontal="centerContinuous" vertical="center" wrapText="1"/>
    </xf>
    <xf numFmtId="0" fontId="2" fillId="0" borderId="1" xfId="38" applyFont="1" applyFill="1" applyBorder="1" applyAlignment="1">
      <alignment horizontal="center" vertical="center" wrapText="1"/>
    </xf>
    <xf numFmtId="17" fontId="2" fillId="0" borderId="1" xfId="38" applyNumberFormat="1" applyFont="1" applyFill="1" applyBorder="1" applyAlignment="1">
      <alignment horizontal="center" vertical="center" wrapText="1"/>
    </xf>
    <xf numFmtId="1" fontId="2" fillId="0" borderId="1" xfId="38" applyNumberFormat="1" applyFont="1" applyFill="1" applyBorder="1" applyAlignment="1">
      <alignment horizontal="center" vertical="top" wrapText="1"/>
    </xf>
    <xf numFmtId="179" fontId="1" fillId="0" borderId="1" xfId="38" applyNumberFormat="1" applyFont="1" applyFill="1" applyBorder="1" applyAlignment="1">
      <alignment horizontal="center" vertical="top" wrapText="1"/>
    </xf>
    <xf numFmtId="0" fontId="1" fillId="0" borderId="1" xfId="38" applyFont="1" applyFill="1" applyBorder="1" applyAlignment="1">
      <alignment horizontal="left" vertical="top" wrapText="1"/>
    </xf>
    <xf numFmtId="41" fontId="1" fillId="0" borderId="1" xfId="38" applyNumberFormat="1" applyFont="1" applyFill="1" applyBorder="1" applyAlignment="1">
      <alignment horizontal="left" vertical="top" wrapText="1"/>
    </xf>
    <xf numFmtId="0" fontId="1" fillId="0" borderId="1" xfId="38" applyFont="1" applyFill="1" applyBorder="1" applyAlignment="1">
      <alignment wrapText="1"/>
    </xf>
    <xf numFmtId="0" fontId="2" fillId="0" borderId="1" xfId="38" applyFont="1" applyFill="1" applyBorder="1" applyAlignment="1">
      <alignment horizontal="left" vertical="top" wrapText="1"/>
    </xf>
    <xf numFmtId="41" fontId="2" fillId="0" borderId="1" xfId="38" applyNumberFormat="1" applyFont="1" applyFill="1" applyBorder="1" applyAlignment="1">
      <alignment horizontal="left" vertical="top" wrapText="1"/>
    </xf>
    <xf numFmtId="0" fontId="1" fillId="0" borderId="0" xfId="38" applyFont="1" applyFill="1" applyBorder="1" applyAlignment="1">
      <alignment horizontal="right"/>
    </xf>
    <xf numFmtId="15" fontId="1" fillId="0" borderId="0" xfId="38" applyNumberFormat="1" applyFont="1" applyFill="1" applyBorder="1" applyAlignment="1"/>
    <xf numFmtId="35" fontId="1" fillId="0" borderId="0" xfId="38" applyNumberFormat="1" applyFont="1" applyFill="1" applyBorder="1" applyAlignment="1">
      <alignment horizontal="left"/>
    </xf>
    <xf numFmtId="41" fontId="1" fillId="0" borderId="0" xfId="38" applyNumberFormat="1" applyFont="1" applyFill="1" applyBorder="1" applyAlignment="1"/>
    <xf numFmtId="41" fontId="3" fillId="0" borderId="0" xfId="38" applyNumberFormat="1" applyFont="1" applyFill="1" applyBorder="1" applyAlignment="1"/>
    <xf numFmtId="0" fontId="1" fillId="0" borderId="0" xfId="38" applyFont="1" applyFill="1" applyBorder="1" applyAlignment="1">
      <alignment horizontal="center"/>
    </xf>
    <xf numFmtId="0" fontId="1" fillId="0" borderId="0" xfId="38" applyFont="1" applyFill="1" applyBorder="1" applyAlignment="1">
      <alignment horizontal="centerContinuous"/>
    </xf>
    <xf numFmtId="0" fontId="1" fillId="0" borderId="2" xfId="38" applyFont="1" applyFill="1" applyBorder="1" applyAlignment="1">
      <alignment horizontal="center"/>
    </xf>
    <xf numFmtId="0" fontId="2" fillId="0" borderId="1" xfId="38" applyFont="1" applyFill="1" applyBorder="1" applyAlignment="1">
      <alignment horizontal="center" vertical="center"/>
    </xf>
    <xf numFmtId="0" fontId="2" fillId="0" borderId="1" xfId="38" applyFont="1" applyFill="1" applyBorder="1" applyAlignment="1">
      <alignment horizontal="center" vertical="top" wrapText="1"/>
    </xf>
    <xf numFmtId="41" fontId="1" fillId="0" borderId="3" xfId="38" applyNumberFormat="1" applyFont="1" applyFill="1" applyBorder="1" applyAlignment="1">
      <alignment horizontal="center" vertical="top" wrapText="1"/>
    </xf>
    <xf numFmtId="41" fontId="1" fillId="0" borderId="4" xfId="38" applyNumberFormat="1" applyFont="1" applyFill="1" applyBorder="1" applyAlignment="1"/>
    <xf numFmtId="41" fontId="1" fillId="0" borderId="5" xfId="38" applyNumberFormat="1" applyFont="1" applyFill="1" applyBorder="1" applyAlignment="1"/>
    <xf numFmtId="41" fontId="1" fillId="0" borderId="1" xfId="38" applyNumberFormat="1" applyFont="1" applyFill="1" applyBorder="1" applyAlignment="1">
      <alignment vertical="top" wrapText="1"/>
    </xf>
    <xf numFmtId="41" fontId="4" fillId="0" borderId="0" xfId="38" applyNumberFormat="1" applyFont="1" applyFill="1" applyBorder="1" applyAlignment="1">
      <alignment horizontal="right" vertical="center" wrapText="1"/>
    </xf>
    <xf numFmtId="41" fontId="4" fillId="0" borderId="1" xfId="38" applyNumberFormat="1" applyFont="1" applyFill="1" applyBorder="1" applyAlignment="1">
      <alignment horizontal="right" vertical="center" wrapText="1"/>
    </xf>
    <xf numFmtId="41" fontId="1" fillId="0" borderId="5" xfId="38" applyNumberFormat="1" applyFont="1" applyFill="1" applyBorder="1" applyAlignment="1">
      <alignment horizontal="center" vertical="top" wrapText="1"/>
    </xf>
    <xf numFmtId="41" fontId="1" fillId="0" borderId="1" xfId="38" applyNumberFormat="1" applyFont="1" applyFill="1" applyBorder="1" applyAlignment="1"/>
    <xf numFmtId="41" fontId="5" fillId="0" borderId="1" xfId="38" applyNumberFormat="1" applyFont="1" applyFill="1" applyBorder="1" applyAlignment="1">
      <alignment horizontal="right" vertical="center"/>
    </xf>
    <xf numFmtId="41" fontId="2" fillId="0" borderId="1" xfId="38" applyNumberFormat="1" applyFont="1" applyFill="1" applyBorder="1" applyAlignment="1">
      <alignment horizontal="center" vertical="top" wrapText="1"/>
    </xf>
    <xf numFmtId="41" fontId="1" fillId="0" borderId="0" xfId="38" applyNumberFormat="1" applyFont="1" applyFill="1" applyBorder="1" applyAlignment="1">
      <alignment horizontal="right"/>
    </xf>
    <xf numFmtId="10" fontId="2" fillId="0" borderId="0" xfId="38" applyNumberFormat="1" applyFont="1" applyFill="1" applyBorder="1" applyAlignment="1"/>
    <xf numFmtId="41" fontId="6" fillId="0" borderId="0" xfId="38" applyNumberFormat="1" applyFont="1" applyFill="1" applyBorder="1" applyAlignment="1">
      <alignment horizontal="center"/>
    </xf>
    <xf numFmtId="41" fontId="1" fillId="0" borderId="0" xfId="38" applyNumberFormat="1" applyFont="1" applyFill="1" applyBorder="1" applyAlignment="1">
      <alignment horizontal="left" vertical="top" wrapText="1"/>
    </xf>
    <xf numFmtId="41" fontId="7" fillId="0" borderId="0" xfId="38" applyNumberFormat="1" applyFont="1" applyFill="1" applyBorder="1" applyAlignment="1">
      <alignment wrapText="1"/>
    </xf>
    <xf numFmtId="0" fontId="7" fillId="0" borderId="0" xfId="38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8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4" fillId="0" borderId="18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15" fillId="0" borderId="1" xfId="38" applyNumberFormat="1" applyFont="1" applyBorder="1" applyAlignment="1">
      <alignment horizontal="center" vertical="center"/>
    </xf>
    <xf numFmtId="3" fontId="16" fillId="0" borderId="1" xfId="67" applyNumberFormat="1" applyFont="1" applyBorder="1" applyAlignment="1">
      <alignment horizontal="center" vertical="top" wrapText="1"/>
    </xf>
    <xf numFmtId="3" fontId="15" fillId="0" borderId="1" xfId="44" applyNumberFormat="1" applyFont="1" applyBorder="1" applyAlignment="1">
      <alignment horizontal="center" vertical="center"/>
    </xf>
    <xf numFmtId="3" fontId="16" fillId="0" borderId="1" xfId="68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center"/>
    </xf>
    <xf numFmtId="3" fontId="15" fillId="0" borderId="1" xfId="75" applyNumberFormat="1" applyFont="1" applyBorder="1" applyAlignment="1">
      <alignment horizontal="center" vertical="center"/>
    </xf>
    <xf numFmtId="3" fontId="16" fillId="0" borderId="1" xfId="51" applyNumberFormat="1" applyFont="1" applyBorder="1" applyAlignment="1">
      <alignment horizontal="center" vertical="top" wrapText="1"/>
    </xf>
    <xf numFmtId="3" fontId="15" fillId="0" borderId="1" xfId="82" applyNumberFormat="1" applyFont="1" applyBorder="1" applyAlignment="1">
      <alignment horizontal="center" vertical="center"/>
    </xf>
    <xf numFmtId="3" fontId="16" fillId="0" borderId="1" xfId="29" applyNumberFormat="1" applyFont="1" applyBorder="1" applyAlignment="1">
      <alignment horizontal="center" vertical="top" wrapText="1"/>
    </xf>
    <xf numFmtId="3" fontId="15" fillId="0" borderId="1" xfId="85" applyNumberFormat="1" applyFont="1" applyBorder="1" applyAlignment="1">
      <alignment horizontal="center" vertical="center"/>
    </xf>
    <xf numFmtId="3" fontId="15" fillId="0" borderId="1" xfId="86" applyNumberFormat="1" applyFont="1" applyBorder="1" applyAlignment="1">
      <alignment horizontal="center" vertical="center"/>
    </xf>
    <xf numFmtId="3" fontId="16" fillId="0" borderId="1" xfId="42" applyNumberFormat="1" applyFont="1" applyBorder="1" applyAlignment="1">
      <alignment horizontal="center" vertical="top" wrapText="1"/>
    </xf>
    <xf numFmtId="3" fontId="15" fillId="0" borderId="1" xfId="87" applyNumberFormat="1" applyFont="1" applyBorder="1" applyAlignment="1">
      <alignment horizontal="center" vertical="center"/>
    </xf>
    <xf numFmtId="3" fontId="15" fillId="0" borderId="1" xfId="88" applyNumberFormat="1" applyFont="1" applyBorder="1" applyAlignment="1">
      <alignment horizontal="center" vertical="center"/>
    </xf>
    <xf numFmtId="3" fontId="16" fillId="0" borderId="1" xfId="48" applyNumberFormat="1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16" fillId="0" borderId="1" xfId="67" applyNumberFormat="1" applyFont="1" applyBorder="1" applyAlignment="1">
      <alignment horizontal="left" vertical="top" wrapText="1"/>
    </xf>
    <xf numFmtId="41" fontId="16" fillId="0" borderId="1" xfId="68" applyNumberFormat="1" applyFont="1" applyBorder="1" applyAlignment="1">
      <alignment horizontal="left" vertical="top" wrapText="1"/>
    </xf>
    <xf numFmtId="41" fontId="16" fillId="0" borderId="1" xfId="29" applyNumberFormat="1" applyFont="1" applyBorder="1" applyAlignment="1">
      <alignment horizontal="left" vertical="top" wrapText="1"/>
    </xf>
    <xf numFmtId="41" fontId="16" fillId="0" borderId="1" xfId="42" applyNumberFormat="1" applyFont="1" applyBorder="1" applyAlignment="1">
      <alignment horizontal="left" vertical="top" wrapText="1"/>
    </xf>
    <xf numFmtId="41" fontId="16" fillId="0" borderId="1" xfId="48" applyNumberFormat="1" applyFont="1" applyBorder="1" applyAlignment="1">
      <alignment horizontal="left" vertical="top" wrapText="1"/>
    </xf>
    <xf numFmtId="0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quotePrefix="1">
      <alignment horizontal="center"/>
    </xf>
    <xf numFmtId="0" fontId="0" fillId="0" borderId="1" xfId="0" applyBorder="1" applyAlignment="1" quotePrefix="1">
      <alignment horizontal="right" vertical="center"/>
    </xf>
    <xf numFmtId="0" fontId="0" fillId="0" borderId="1" xfId="0" applyBorder="1" applyAlignment="1" quotePrefix="1">
      <alignment vertical="center"/>
    </xf>
  </cellXfs>
  <cellStyles count="8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eading 2" xfId="7" builtinId="17"/>
    <cellStyle name="Normal 5 4" xfId="8"/>
    <cellStyle name="Check Cell" xfId="9" builtinId="23"/>
    <cellStyle name="Note" xfId="10" builtin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Normal 5 3" xfId="20"/>
    <cellStyle name="Heading 3" xfId="21" builtinId="18"/>
    <cellStyle name="Normal 5 5" xfId="22"/>
    <cellStyle name="Heading 4" xfId="23" builtinId="19"/>
    <cellStyle name="Normal 5 6" xfId="24"/>
    <cellStyle name="Input" xfId="25" builtinId="20"/>
    <cellStyle name="60% - Accent3" xfId="26" builtinId="40"/>
    <cellStyle name="Good" xfId="27" builtinId="26"/>
    <cellStyle name="Output" xfId="28" builtinId="21"/>
    <cellStyle name="Normal 2 4" xfId="29"/>
    <cellStyle name="20% - Accent1" xfId="30" builtinId="30"/>
    <cellStyle name="Calculation" xfId="31" builtinId="22"/>
    <cellStyle name="Comma [0] 2 4" xfId="32"/>
    <cellStyle name="Linked Cell" xfId="33" builtinId="24"/>
    <cellStyle name="Total" xfId="34" builtinId="25"/>
    <cellStyle name="Bad" xfId="35" builtinId="27"/>
    <cellStyle name="Neutral" xfId="36" builtinId="28"/>
    <cellStyle name="Accent1" xfId="37" builtinId="29"/>
    <cellStyle name="Normal 2" xfId="38"/>
    <cellStyle name="20% - Accent5" xfId="39" builtinId="46"/>
    <cellStyle name="60% - Accent1" xfId="40" builtinId="32"/>
    <cellStyle name="Accent2" xfId="41" builtinId="33"/>
    <cellStyle name="Normal 2 5" xfId="42"/>
    <cellStyle name="20% - Accent2" xfId="43" builtinId="34"/>
    <cellStyle name="Normal 3" xfId="44"/>
    <cellStyle name="20% - Accent6" xfId="45" builtinId="50"/>
    <cellStyle name="60% - Accent2" xfId="46" builtinId="36"/>
    <cellStyle name="Accent3" xfId="47" builtinId="37"/>
    <cellStyle name="Normal 2 6" xfId="48"/>
    <cellStyle name="20% - Accent3" xfId="49" builtinId="38"/>
    <cellStyle name="Accent4" xfId="50" builtinId="41"/>
    <cellStyle name="Normal 2 7" xfId="51"/>
    <cellStyle name="20% - Accent4" xfId="52" builtinId="42"/>
    <cellStyle name="40% - Accent4" xfId="53" builtinId="43"/>
    <cellStyle name="Accent5" xfId="54" builtinId="45"/>
    <cellStyle name="Comma [0] 2 2" xfId="55"/>
    <cellStyle name="40% - Accent5" xfId="56" builtinId="47"/>
    <cellStyle name="60% - Accent5" xfId="57" builtinId="48"/>
    <cellStyle name="Accent6" xfId="58" builtinId="49"/>
    <cellStyle name="Comma [0] 2 3" xfId="59"/>
    <cellStyle name="40% - Accent6" xfId="60" builtinId="51"/>
    <cellStyle name="60% - Accent6" xfId="61" builtinId="52"/>
    <cellStyle name="Comma [0] 2 5" xfId="62"/>
    <cellStyle name="Comma [0] 2 6" xfId="63"/>
    <cellStyle name="Comma [0] 2 7" xfId="64"/>
    <cellStyle name="Comma 2" xfId="65"/>
    <cellStyle name="Hyperlink 2" xfId="66"/>
    <cellStyle name="Normal 2 2" xfId="67"/>
    <cellStyle name="Normal 2 3" xfId="68"/>
    <cellStyle name="Normal 3 2" xfId="69"/>
    <cellStyle name="Normal 3 3" xfId="70"/>
    <cellStyle name="Normal 3 4" xfId="71"/>
    <cellStyle name="Normal 3 5" xfId="72"/>
    <cellStyle name="Normal 3 6" xfId="73"/>
    <cellStyle name="Normal 3 7" xfId="74"/>
    <cellStyle name="Normal 4" xfId="75"/>
    <cellStyle name="Normal 4 2" xfId="76"/>
    <cellStyle name="Normal 4 3" xfId="77"/>
    <cellStyle name="Normal 4 4" xfId="78"/>
    <cellStyle name="Normal 4 5" xfId="79"/>
    <cellStyle name="Normal 4 6" xfId="80"/>
    <cellStyle name="Normal 4 7" xfId="81"/>
    <cellStyle name="Normal 5" xfId="82"/>
    <cellStyle name="Normal 5 2" xfId="83"/>
    <cellStyle name="Normal 5 7" xfId="84"/>
    <cellStyle name="Normal 6" xfId="85"/>
    <cellStyle name="Normal 7" xfId="86"/>
    <cellStyle name="Normal 8" xfId="87"/>
    <cellStyle name="Normal 9" xfId="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ownloads\latihan%20excel\buku%20bantu%20per%20obyek%20Januari%202014%20latih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ndapatan%20Desember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"/>
      <sheetName val="JANUARI 2014"/>
      <sheetName val="TELUK PENYU 1"/>
      <sheetName val="BENTENG PENDEM (2)"/>
      <sheetName val="P I W 3"/>
      <sheetName val="CIPARI 11"/>
      <sheetName val="PARKIR 20"/>
      <sheetName val="JETIS 4"/>
      <sheetName val="Kr. PAKIS 5"/>
      <sheetName val="KETAPANG 6"/>
      <sheetName val="SIDAYU 7"/>
      <sheetName val="SODONG 8"/>
      <sheetName val="SRANDIL 9"/>
      <sheetName val="SELOK 10"/>
      <sheetName val="MENGANTI 12"/>
      <sheetName val="BUNTON 13"/>
      <sheetName val="GEULIS 14"/>
      <sheetName val="CIGOMBONG 15"/>
      <sheetName val="CIMENDAWAY 16"/>
      <sheetName val="GIRIWANGI 17"/>
      <sheetName val="PEDAGANG TP 18"/>
      <sheetName val="PEDAGANG BP 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"/>
      <sheetName val="BULAN LALU"/>
      <sheetName val="BULAN INI"/>
      <sheetName val="TIDAK SETOR"/>
      <sheetName val="KARCIS II "/>
      <sheetName val="KARCIS I"/>
      <sheetName val="REKAP target pdp"/>
      <sheetName val="REKAP"/>
      <sheetName val="PENDAPATAN"/>
    </sheetNames>
    <sheetDataSet>
      <sheetData sheetId="0"/>
      <sheetData sheetId="1"/>
      <sheetData sheetId="2"/>
      <sheetData sheetId="3"/>
      <sheetData sheetId="4">
        <row r="33">
          <cell r="P33" t="str">
            <v>Cilacap,  31 Desember 2020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7" workbookViewId="0">
      <selection activeCell="B26" sqref="B26"/>
    </sheetView>
  </sheetViews>
  <sheetFormatPr defaultColWidth="9" defaultRowHeight="15" outlineLevelCol="4"/>
  <cols>
    <col min="1" max="1" width="17.4285714285714" customWidth="1"/>
    <col min="2" max="2" width="16.2857142857143" customWidth="1"/>
    <col min="3" max="3" width="15" customWidth="1"/>
    <col min="4" max="4" width="13.4285714285714" customWidth="1"/>
    <col min="5" max="5" width="17.5714285714286" customWidth="1"/>
  </cols>
  <sheetData>
    <row r="1" ht="15.75" spans="1:5">
      <c r="A1" s="40" t="s">
        <v>0</v>
      </c>
      <c r="B1" s="40"/>
      <c r="C1" s="40"/>
      <c r="D1" s="40"/>
      <c r="E1" s="40"/>
    </row>
    <row r="2" ht="15.75" spans="1:5">
      <c r="A2" s="40" t="s">
        <v>1</v>
      </c>
      <c r="B2" s="40"/>
      <c r="C2" s="40"/>
      <c r="D2" s="40"/>
      <c r="E2" s="40"/>
    </row>
    <row r="3" ht="15.75" spans="1:5">
      <c r="A3" s="40" t="s">
        <v>2</v>
      </c>
      <c r="B3" s="40"/>
      <c r="C3" s="40"/>
      <c r="D3" s="40"/>
      <c r="E3" s="40"/>
    </row>
    <row r="5" spans="1:5">
      <c r="A5" s="41" t="s">
        <v>3</v>
      </c>
      <c r="B5" s="41"/>
      <c r="C5" s="41"/>
      <c r="D5" s="41"/>
      <c r="E5" s="41"/>
    </row>
    <row r="6" spans="1:5">
      <c r="A6" s="41" t="s">
        <v>4</v>
      </c>
      <c r="B6" s="41"/>
      <c r="C6" s="41"/>
      <c r="D6" s="41"/>
      <c r="E6" s="41"/>
    </row>
    <row r="7" ht="15.75"/>
    <row r="8" ht="19.5" spans="1:5">
      <c r="A8" s="66" t="s">
        <v>5</v>
      </c>
      <c r="B8" s="67" t="s">
        <v>6</v>
      </c>
      <c r="C8" s="68"/>
      <c r="D8" s="69"/>
      <c r="E8" s="70" t="s">
        <v>7</v>
      </c>
    </row>
    <row r="9" ht="19.5" spans="1:5">
      <c r="A9" s="71"/>
      <c r="B9" s="72" t="s">
        <v>8</v>
      </c>
      <c r="C9" s="73"/>
      <c r="D9" s="74"/>
      <c r="E9" s="75" t="s">
        <v>9</v>
      </c>
    </row>
    <row r="10" ht="18.75" spans="1:5">
      <c r="A10" s="71"/>
      <c r="B10" s="76" t="s">
        <v>10</v>
      </c>
      <c r="C10" s="77" t="s">
        <v>11</v>
      </c>
      <c r="D10" s="77" t="s">
        <v>7</v>
      </c>
      <c r="E10" s="75" t="s">
        <v>12</v>
      </c>
    </row>
    <row r="11" ht="18.75" spans="1:5">
      <c r="A11" s="78"/>
      <c r="B11" s="79" t="s">
        <v>13</v>
      </c>
      <c r="C11" s="80"/>
      <c r="D11" s="80"/>
      <c r="E11" s="80"/>
    </row>
    <row r="12" ht="15.75" customHeight="1" spans="1:5">
      <c r="A12" s="117" t="s">
        <v>14</v>
      </c>
      <c r="B12" s="117" t="s">
        <v>15</v>
      </c>
      <c r="C12" s="117" t="s">
        <v>16</v>
      </c>
      <c r="D12" s="117" t="s">
        <v>17</v>
      </c>
      <c r="E12" s="117" t="s">
        <v>18</v>
      </c>
    </row>
    <row r="13" ht="22.5" customHeight="1" spans="1:5">
      <c r="A13" s="53" t="s">
        <v>19</v>
      </c>
      <c r="B13" s="53"/>
      <c r="C13" s="108">
        <v>9.982</v>
      </c>
      <c r="D13" s="108">
        <v>9.982</v>
      </c>
      <c r="E13" s="111"/>
    </row>
    <row r="14" ht="22.5" customHeight="1" spans="1:5">
      <c r="A14" s="53" t="s">
        <v>20</v>
      </c>
      <c r="B14" s="53"/>
      <c r="C14" s="108">
        <v>4.982</v>
      </c>
      <c r="D14" s="108">
        <v>4.982</v>
      </c>
      <c r="E14" s="112"/>
    </row>
    <row r="15" ht="21.75" customHeight="1" spans="1:5">
      <c r="A15" s="53" t="s">
        <v>21</v>
      </c>
      <c r="B15" s="53"/>
      <c r="C15" s="108"/>
      <c r="D15" s="108"/>
      <c r="E15" s="53"/>
    </row>
    <row r="16" ht="21.75" customHeight="1" spans="1:5">
      <c r="A16" s="53" t="s">
        <v>22</v>
      </c>
      <c r="B16" s="53"/>
      <c r="C16" s="108"/>
      <c r="D16" s="108"/>
      <c r="E16" s="53"/>
    </row>
    <row r="17" ht="22.5" customHeight="1" spans="1:5">
      <c r="A17" s="53" t="s">
        <v>23</v>
      </c>
      <c r="B17" s="53"/>
      <c r="C17" s="108"/>
      <c r="D17" s="108"/>
      <c r="E17" s="53"/>
    </row>
    <row r="18" ht="21.75" customHeight="1" spans="1:5">
      <c r="A18" s="53" t="s">
        <v>24</v>
      </c>
      <c r="B18" s="53"/>
      <c r="C18" s="108">
        <v>8.155</v>
      </c>
      <c r="D18" s="108">
        <v>8.155</v>
      </c>
      <c r="E18" s="53"/>
    </row>
    <row r="19" ht="21.75" customHeight="1" spans="1:5">
      <c r="A19" s="53" t="s">
        <v>25</v>
      </c>
      <c r="B19" s="53"/>
      <c r="C19" s="108">
        <v>13.513</v>
      </c>
      <c r="D19" s="108">
        <v>13.513</v>
      </c>
      <c r="E19" s="113"/>
    </row>
    <row r="20" ht="21.75" customHeight="1" spans="1:5">
      <c r="A20" s="53" t="s">
        <v>26</v>
      </c>
      <c r="B20" s="53"/>
      <c r="C20" s="108">
        <v>12.494</v>
      </c>
      <c r="D20" s="108">
        <v>12.494</v>
      </c>
      <c r="E20" s="53"/>
    </row>
    <row r="21" ht="22.5" customHeight="1" spans="1:5">
      <c r="A21" s="53" t="s">
        <v>27</v>
      </c>
      <c r="B21" s="53"/>
      <c r="C21" s="108">
        <v>8.37</v>
      </c>
      <c r="D21" s="108">
        <v>8.37</v>
      </c>
      <c r="E21" s="114"/>
    </row>
    <row r="22" ht="24" customHeight="1" spans="1:5">
      <c r="A22" s="53" t="s">
        <v>28</v>
      </c>
      <c r="B22" s="53"/>
      <c r="C22" s="108">
        <v>6.385</v>
      </c>
      <c r="D22" s="108">
        <v>6.385</v>
      </c>
      <c r="E22" s="53"/>
    </row>
    <row r="23" ht="21" customHeight="1" spans="1:5">
      <c r="A23" s="53" t="s">
        <v>29</v>
      </c>
      <c r="B23" s="53"/>
      <c r="C23" s="108">
        <v>6.366</v>
      </c>
      <c r="D23" s="108">
        <v>6.366</v>
      </c>
      <c r="E23" s="115"/>
    </row>
    <row r="24" ht="22.5" customHeight="1" spans="1:5">
      <c r="A24" s="53" t="s">
        <v>30</v>
      </c>
      <c r="B24" s="53"/>
      <c r="C24" s="108">
        <v>5.344</v>
      </c>
      <c r="D24" s="108">
        <v>5.344</v>
      </c>
      <c r="E24" s="53"/>
    </row>
    <row r="25" ht="21.75" customHeight="1" spans="1:5">
      <c r="A25" s="56" t="s">
        <v>7</v>
      </c>
      <c r="B25" s="53"/>
      <c r="C25" s="116">
        <f>SUM(C13:C24)</f>
        <v>75.591</v>
      </c>
      <c r="D25" s="116">
        <f>SUM(D13:D24)</f>
        <v>75.591</v>
      </c>
      <c r="E25" s="53"/>
    </row>
    <row r="26" ht="22.5" customHeight="1" spans="1:5">
      <c r="A26" s="53" t="s">
        <v>31</v>
      </c>
      <c r="B26" s="59">
        <v>0</v>
      </c>
      <c r="C26" s="59">
        <v>0</v>
      </c>
      <c r="D26" s="59">
        <v>11.353</v>
      </c>
      <c r="E26" s="59" t="s">
        <v>32</v>
      </c>
    </row>
    <row r="27" ht="21.75" customHeight="1" spans="1:5">
      <c r="A27" s="53" t="s">
        <v>33</v>
      </c>
      <c r="B27" s="59">
        <v>0</v>
      </c>
      <c r="C27" s="59">
        <v>193.443</v>
      </c>
      <c r="D27" s="59">
        <v>193.443</v>
      </c>
      <c r="E27" s="59" t="s">
        <v>34</v>
      </c>
    </row>
    <row r="28" ht="20.25" customHeight="1" spans="1:5">
      <c r="A28" s="53" t="s">
        <v>35</v>
      </c>
      <c r="B28" s="59">
        <v>18</v>
      </c>
      <c r="C28" s="59">
        <v>240.648</v>
      </c>
      <c r="D28" s="59">
        <v>240.666</v>
      </c>
      <c r="E28" s="59" t="s">
        <v>36</v>
      </c>
    </row>
    <row r="29" ht="24.75" customHeight="1" spans="1:5">
      <c r="A29" s="62" t="s">
        <v>37</v>
      </c>
      <c r="B29" s="63">
        <v>0</v>
      </c>
      <c r="C29" s="63">
        <v>203.304</v>
      </c>
      <c r="D29" s="63">
        <v>203.304</v>
      </c>
      <c r="E29" s="63" t="s">
        <v>38</v>
      </c>
    </row>
    <row r="30" ht="15.75" spans="1:5">
      <c r="A30" s="81"/>
      <c r="B30" s="81"/>
      <c r="C30" s="81"/>
      <c r="D30" s="81"/>
      <c r="E30" s="81"/>
    </row>
    <row r="31" spans="1:5">
      <c r="A31" s="81"/>
      <c r="B31" s="81"/>
      <c r="C31" s="81"/>
      <c r="D31" s="81"/>
      <c r="E31" s="81"/>
    </row>
    <row r="32" spans="1:5">
      <c r="A32" s="81"/>
      <c r="B32" s="81"/>
      <c r="C32" s="81"/>
      <c r="D32" s="81"/>
      <c r="E32" s="81"/>
    </row>
    <row r="33" spans="1:5">
      <c r="A33" s="81"/>
      <c r="B33" s="81"/>
      <c r="C33" s="81"/>
      <c r="D33" s="81"/>
      <c r="E33" s="81"/>
    </row>
  </sheetData>
  <mergeCells count="10">
    <mergeCell ref="A1:E1"/>
    <mergeCell ref="A2:E2"/>
    <mergeCell ref="A3:E3"/>
    <mergeCell ref="A5:E5"/>
    <mergeCell ref="A6:E6"/>
    <mergeCell ref="B8:D8"/>
    <mergeCell ref="B9:D9"/>
    <mergeCell ref="A8:A11"/>
    <mergeCell ref="C10:C11"/>
    <mergeCell ref="D10:D1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7" workbookViewId="0">
      <selection activeCell="C26" sqref="C26"/>
    </sheetView>
  </sheetViews>
  <sheetFormatPr defaultColWidth="9" defaultRowHeight="15" outlineLevelCol="4"/>
  <cols>
    <col min="1" max="1" width="16.5714285714286" customWidth="1"/>
    <col min="2" max="2" width="13.8571428571429" customWidth="1"/>
    <col min="3" max="3" width="16.2857142857143" customWidth="1"/>
    <col min="4" max="4" width="13.8571428571429" customWidth="1"/>
    <col min="5" max="5" width="20" customWidth="1"/>
  </cols>
  <sheetData>
    <row r="1" ht="15.75" spans="1:5">
      <c r="A1" s="40" t="s">
        <v>0</v>
      </c>
      <c r="B1" s="40"/>
      <c r="C1" s="40"/>
      <c r="D1" s="40"/>
      <c r="E1" s="40"/>
    </row>
    <row r="2" ht="15.75" spans="1:5">
      <c r="A2" s="40" t="s">
        <v>1</v>
      </c>
      <c r="B2" s="40"/>
      <c r="C2" s="40"/>
      <c r="D2" s="40"/>
      <c r="E2" s="40"/>
    </row>
    <row r="3" ht="15.75" spans="1:5">
      <c r="A3" s="40" t="s">
        <v>2</v>
      </c>
      <c r="B3" s="40"/>
      <c r="C3" s="40"/>
      <c r="D3" s="40"/>
      <c r="E3" s="40"/>
    </row>
    <row r="5" spans="1:5">
      <c r="A5" s="41" t="s">
        <v>39</v>
      </c>
      <c r="B5" s="41"/>
      <c r="C5" s="41"/>
      <c r="D5" s="41"/>
      <c r="E5" s="41"/>
    </row>
    <row r="6" spans="1:5">
      <c r="A6" s="41" t="s">
        <v>4</v>
      </c>
      <c r="B6" s="41"/>
      <c r="C6" s="41"/>
      <c r="D6" s="41"/>
      <c r="E6" s="41"/>
    </row>
    <row r="7" ht="15.75"/>
    <row r="8" ht="19.5" spans="1:5">
      <c r="A8" s="66" t="s">
        <v>5</v>
      </c>
      <c r="B8" s="67" t="s">
        <v>6</v>
      </c>
      <c r="C8" s="68"/>
      <c r="D8" s="69"/>
      <c r="E8" s="70" t="s">
        <v>7</v>
      </c>
    </row>
    <row r="9" ht="19.5" spans="1:5">
      <c r="A9" s="71"/>
      <c r="B9" s="72" t="s">
        <v>8</v>
      </c>
      <c r="C9" s="73"/>
      <c r="D9" s="74"/>
      <c r="E9" s="75" t="s">
        <v>9</v>
      </c>
    </row>
    <row r="10" ht="18.75" spans="1:5">
      <c r="A10" s="71"/>
      <c r="B10" s="76" t="s">
        <v>10</v>
      </c>
      <c r="C10" s="77" t="s">
        <v>11</v>
      </c>
      <c r="D10" s="77" t="s">
        <v>7</v>
      </c>
      <c r="E10" s="75" t="s">
        <v>12</v>
      </c>
    </row>
    <row r="11" ht="18.75" spans="1:5">
      <c r="A11" s="78"/>
      <c r="B11" s="79" t="s">
        <v>13</v>
      </c>
      <c r="C11" s="80"/>
      <c r="D11" s="80"/>
      <c r="E11" s="80"/>
    </row>
    <row r="12" spans="1:5">
      <c r="A12" s="117" t="s">
        <v>14</v>
      </c>
      <c r="B12" s="117" t="s">
        <v>15</v>
      </c>
      <c r="C12" s="117" t="s">
        <v>16</v>
      </c>
      <c r="D12" s="117" t="s">
        <v>17</v>
      </c>
      <c r="E12" s="117" t="s">
        <v>18</v>
      </c>
    </row>
    <row r="13" ht="22.5" customHeight="1" spans="1:5">
      <c r="A13" s="53" t="s">
        <v>19</v>
      </c>
      <c r="B13" s="59"/>
      <c r="C13" s="108">
        <v>2.551</v>
      </c>
      <c r="D13" s="108">
        <v>2.551</v>
      </c>
      <c r="E13" s="59"/>
    </row>
    <row r="14" ht="22.5" customHeight="1" spans="1:5">
      <c r="A14" s="53" t="s">
        <v>20</v>
      </c>
      <c r="B14" s="59"/>
      <c r="C14" s="108">
        <v>1.488</v>
      </c>
      <c r="D14" s="108">
        <v>1.488</v>
      </c>
      <c r="E14" s="59"/>
    </row>
    <row r="15" ht="22.5" customHeight="1" spans="1:5">
      <c r="A15" s="53" t="s">
        <v>21</v>
      </c>
      <c r="B15" s="59"/>
      <c r="C15" s="108"/>
      <c r="D15" s="108"/>
      <c r="E15" s="59"/>
    </row>
    <row r="16" ht="22.5" customHeight="1" spans="1:5">
      <c r="A16" s="53" t="s">
        <v>22</v>
      </c>
      <c r="B16" s="59"/>
      <c r="C16" s="108"/>
      <c r="D16" s="108"/>
      <c r="E16" s="59"/>
    </row>
    <row r="17" ht="21.75" customHeight="1" spans="1:5">
      <c r="A17" s="53" t="s">
        <v>23</v>
      </c>
      <c r="B17" s="59"/>
      <c r="C17" s="108"/>
      <c r="D17" s="108"/>
      <c r="E17" s="59"/>
    </row>
    <row r="18" ht="23.25" customHeight="1" spans="1:5">
      <c r="A18" s="53" t="s">
        <v>24</v>
      </c>
      <c r="B18" s="59"/>
      <c r="C18" s="108">
        <v>2.121</v>
      </c>
      <c r="D18" s="108">
        <v>2.121</v>
      </c>
      <c r="E18" s="59"/>
    </row>
    <row r="19" ht="27.75" customHeight="1" spans="1:5">
      <c r="A19" s="53" t="s">
        <v>25</v>
      </c>
      <c r="B19" s="59"/>
      <c r="C19" s="108">
        <v>3.433</v>
      </c>
      <c r="D19" s="108">
        <v>3.433</v>
      </c>
      <c r="E19" s="59"/>
    </row>
    <row r="20" ht="21.75" customHeight="1" spans="1:5">
      <c r="A20" s="53" t="s">
        <v>26</v>
      </c>
      <c r="B20" s="59"/>
      <c r="C20" s="108">
        <v>4.563</v>
      </c>
      <c r="D20" s="108">
        <v>4.563</v>
      </c>
      <c r="E20" s="59"/>
    </row>
    <row r="21" ht="27.75" customHeight="1" spans="1:5">
      <c r="A21" s="53" t="s">
        <v>27</v>
      </c>
      <c r="B21" s="59"/>
      <c r="C21" s="108">
        <v>2.943</v>
      </c>
      <c r="D21" s="108">
        <v>2.943</v>
      </c>
      <c r="E21" s="59"/>
    </row>
    <row r="22" ht="22.5" customHeight="1" spans="1:5">
      <c r="A22" s="53" t="s">
        <v>28</v>
      </c>
      <c r="B22" s="59"/>
      <c r="C22" s="108">
        <v>2.285</v>
      </c>
      <c r="D22" s="108">
        <v>2.285</v>
      </c>
      <c r="E22" s="59"/>
    </row>
    <row r="23" ht="23.25" customHeight="1" spans="1:5">
      <c r="A23" s="53" t="s">
        <v>29</v>
      </c>
      <c r="B23" s="59"/>
      <c r="C23" s="108">
        <v>2.067</v>
      </c>
      <c r="D23" s="108">
        <v>2.067</v>
      </c>
      <c r="E23" s="59"/>
    </row>
    <row r="24" ht="21.75" customHeight="1" spans="1:5">
      <c r="A24" s="53" t="s">
        <v>30</v>
      </c>
      <c r="B24" s="59"/>
      <c r="C24" s="108">
        <v>2.762</v>
      </c>
      <c r="D24" s="108">
        <v>2.762</v>
      </c>
      <c r="E24" s="59"/>
    </row>
    <row r="25" ht="26.25" customHeight="1" spans="1:5">
      <c r="A25" s="56" t="s">
        <v>7</v>
      </c>
      <c r="B25" s="59"/>
      <c r="C25" s="84">
        <f>SUM(C13:C24)</f>
        <v>24.213</v>
      </c>
      <c r="D25" s="84">
        <f>SUM(D13:D24)</f>
        <v>24.213</v>
      </c>
      <c r="E25" s="59"/>
    </row>
    <row r="26" ht="24" customHeight="1" spans="1:5">
      <c r="A26" s="53" t="s">
        <v>31</v>
      </c>
      <c r="B26" s="59">
        <v>0</v>
      </c>
      <c r="C26" s="59">
        <v>0</v>
      </c>
      <c r="D26" s="59">
        <v>3.281</v>
      </c>
      <c r="E26" s="59" t="s">
        <v>40</v>
      </c>
    </row>
    <row r="27" ht="30" customHeight="1" spans="1:5">
      <c r="A27" s="53" t="s">
        <v>33</v>
      </c>
      <c r="B27" s="59">
        <v>0</v>
      </c>
      <c r="C27" s="59">
        <v>59.435</v>
      </c>
      <c r="D27" s="59">
        <v>59.435</v>
      </c>
      <c r="E27" s="59" t="s">
        <v>41</v>
      </c>
    </row>
    <row r="28" ht="22.5" customHeight="1" spans="1:5">
      <c r="A28" s="53" t="s">
        <v>35</v>
      </c>
      <c r="B28" s="59">
        <v>18</v>
      </c>
      <c r="C28" s="59">
        <v>81.977</v>
      </c>
      <c r="D28" s="63">
        <v>82.031</v>
      </c>
      <c r="E28" s="59" t="s">
        <v>42</v>
      </c>
    </row>
    <row r="29" ht="23.25" customHeight="1" spans="1:5">
      <c r="A29" s="62" t="s">
        <v>37</v>
      </c>
      <c r="B29" s="63">
        <v>0</v>
      </c>
      <c r="C29" s="63">
        <v>84.846</v>
      </c>
      <c r="D29" s="109">
        <v>84.846</v>
      </c>
      <c r="E29" s="63" t="s">
        <v>43</v>
      </c>
    </row>
    <row r="30" ht="15.75" spans="2:5">
      <c r="B30" s="110"/>
      <c r="C30" s="110"/>
      <c r="D30" s="110"/>
      <c r="E30" s="110"/>
    </row>
  </sheetData>
  <mergeCells count="10">
    <mergeCell ref="A1:E1"/>
    <mergeCell ref="A2:E2"/>
    <mergeCell ref="A3:E3"/>
    <mergeCell ref="A5:E5"/>
    <mergeCell ref="A6:E6"/>
    <mergeCell ref="B8:D8"/>
    <mergeCell ref="B9:D9"/>
    <mergeCell ref="A8:A11"/>
    <mergeCell ref="C10:C11"/>
    <mergeCell ref="D10:D1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15" workbookViewId="0">
      <selection activeCell="J27" sqref="J27"/>
    </sheetView>
  </sheetViews>
  <sheetFormatPr defaultColWidth="9" defaultRowHeight="15" outlineLevelCol="4"/>
  <cols>
    <col min="1" max="1" width="16.4285714285714" customWidth="1"/>
    <col min="2" max="2" width="14.2857142857143" customWidth="1"/>
    <col min="3" max="3" width="16.5714285714286" customWidth="1"/>
    <col min="4" max="4" width="13.2857142857143" customWidth="1"/>
    <col min="5" max="5" width="19.8571428571429" customWidth="1"/>
  </cols>
  <sheetData>
    <row r="1" ht="15.75" spans="1:5">
      <c r="A1" s="40" t="s">
        <v>0</v>
      </c>
      <c r="B1" s="40"/>
      <c r="C1" s="40"/>
      <c r="D1" s="40"/>
      <c r="E1" s="40"/>
    </row>
    <row r="2" ht="15.75" spans="1:5">
      <c r="A2" s="40" t="s">
        <v>44</v>
      </c>
      <c r="B2" s="40"/>
      <c r="C2" s="40"/>
      <c r="D2" s="40"/>
      <c r="E2" s="40"/>
    </row>
    <row r="3" ht="15.75" spans="1:5">
      <c r="A3" s="40" t="s">
        <v>2</v>
      </c>
      <c r="B3" s="40"/>
      <c r="C3" s="40"/>
      <c r="D3" s="40"/>
      <c r="E3" s="40"/>
    </row>
    <row r="5" spans="1:5">
      <c r="A5" s="41" t="s">
        <v>45</v>
      </c>
      <c r="B5" s="41"/>
      <c r="C5" s="41"/>
      <c r="D5" s="41"/>
      <c r="E5" s="41"/>
    </row>
    <row r="6" spans="1:5">
      <c r="A6" s="41" t="s">
        <v>4</v>
      </c>
      <c r="B6" s="41"/>
      <c r="C6" s="41"/>
      <c r="D6" s="41"/>
      <c r="E6" s="41"/>
    </row>
    <row r="7" ht="15.75"/>
    <row r="8" ht="19.5" spans="1:5">
      <c r="A8" s="66" t="s">
        <v>5</v>
      </c>
      <c r="B8" s="67" t="s">
        <v>6</v>
      </c>
      <c r="C8" s="68"/>
      <c r="D8" s="69"/>
      <c r="E8" s="70" t="s">
        <v>7</v>
      </c>
    </row>
    <row r="9" ht="19.5" spans="1:5">
      <c r="A9" s="71"/>
      <c r="B9" s="72" t="s">
        <v>8</v>
      </c>
      <c r="C9" s="73"/>
      <c r="D9" s="74"/>
      <c r="E9" s="75" t="s">
        <v>9</v>
      </c>
    </row>
    <row r="10" ht="18.75" spans="1:5">
      <c r="A10" s="71"/>
      <c r="B10" s="76" t="s">
        <v>10</v>
      </c>
      <c r="C10" s="85" t="s">
        <v>11</v>
      </c>
      <c r="D10" s="77" t="s">
        <v>7</v>
      </c>
      <c r="E10" s="75" t="s">
        <v>12</v>
      </c>
    </row>
    <row r="11" ht="18.75" spans="1:5">
      <c r="A11" s="78"/>
      <c r="B11" s="79" t="s">
        <v>13</v>
      </c>
      <c r="C11" s="86"/>
      <c r="D11" s="80"/>
      <c r="E11" s="80"/>
    </row>
    <row r="12" spans="1:5">
      <c r="A12" s="117" t="s">
        <v>14</v>
      </c>
      <c r="B12" s="117" t="s">
        <v>15</v>
      </c>
      <c r="C12" s="117" t="s">
        <v>16</v>
      </c>
      <c r="D12" s="117" t="s">
        <v>17</v>
      </c>
      <c r="E12" s="117" t="s">
        <v>18</v>
      </c>
    </row>
    <row r="13" ht="21.75" customHeight="1" spans="1:5">
      <c r="A13" s="87" t="s">
        <v>19</v>
      </c>
      <c r="B13" s="59">
        <v>0</v>
      </c>
      <c r="C13" s="88">
        <v>4180</v>
      </c>
      <c r="D13" s="88">
        <v>4180</v>
      </c>
      <c r="E13" s="89" t="s">
        <v>46</v>
      </c>
    </row>
    <row r="14" ht="22.5" customHeight="1" spans="1:5">
      <c r="A14" s="87" t="s">
        <v>20</v>
      </c>
      <c r="B14" s="59">
        <v>0</v>
      </c>
      <c r="C14" s="90">
        <v>1868</v>
      </c>
      <c r="D14" s="90">
        <v>1868</v>
      </c>
      <c r="E14" s="91" t="s">
        <v>47</v>
      </c>
    </row>
    <row r="15" ht="21.75" customHeight="1" spans="1:5">
      <c r="A15" s="87" t="s">
        <v>21</v>
      </c>
      <c r="B15" s="59">
        <v>0</v>
      </c>
      <c r="C15" s="92">
        <v>0</v>
      </c>
      <c r="D15" s="92">
        <v>0</v>
      </c>
      <c r="E15" s="92">
        <v>0</v>
      </c>
    </row>
    <row r="16" ht="22.5" customHeight="1" spans="1:5">
      <c r="A16" s="87" t="s">
        <v>22</v>
      </c>
      <c r="B16" s="59">
        <v>0</v>
      </c>
      <c r="C16" s="93">
        <v>270</v>
      </c>
      <c r="D16" s="93">
        <v>270</v>
      </c>
      <c r="E16" s="94" t="s">
        <v>48</v>
      </c>
    </row>
    <row r="17" ht="22.5" customHeight="1" spans="1:5">
      <c r="A17" s="87" t="s">
        <v>23</v>
      </c>
      <c r="B17" s="59">
        <v>0</v>
      </c>
      <c r="C17" s="92">
        <v>0</v>
      </c>
      <c r="D17" s="92">
        <v>0</v>
      </c>
      <c r="E17" s="92">
        <v>0</v>
      </c>
    </row>
    <row r="18" ht="22.5" customHeight="1" spans="1:5">
      <c r="A18" s="87" t="s">
        <v>24</v>
      </c>
      <c r="B18" s="59">
        <v>0</v>
      </c>
      <c r="C18" s="92">
        <v>0</v>
      </c>
      <c r="D18" s="92">
        <v>0</v>
      </c>
      <c r="E18" s="92">
        <v>0</v>
      </c>
    </row>
    <row r="19" ht="23.25" customHeight="1" spans="1:5">
      <c r="A19" s="87" t="s">
        <v>25</v>
      </c>
      <c r="B19" s="59">
        <v>0</v>
      </c>
      <c r="C19" s="95">
        <v>2120</v>
      </c>
      <c r="D19" s="95">
        <v>2120</v>
      </c>
      <c r="E19" s="96" t="s">
        <v>49</v>
      </c>
    </row>
    <row r="20" ht="21.75" customHeight="1" spans="1:5">
      <c r="A20" s="87" t="s">
        <v>26</v>
      </c>
      <c r="B20" s="59">
        <v>0</v>
      </c>
      <c r="C20" s="97">
        <v>2010</v>
      </c>
      <c r="D20" s="97">
        <v>2010</v>
      </c>
      <c r="E20" s="92" t="s">
        <v>50</v>
      </c>
    </row>
    <row r="21" ht="23.25" customHeight="1" spans="1:5">
      <c r="A21" s="87" t="s">
        <v>27</v>
      </c>
      <c r="B21" s="59">
        <v>0</v>
      </c>
      <c r="C21" s="98">
        <v>1600</v>
      </c>
      <c r="D21" s="98">
        <v>1600</v>
      </c>
      <c r="E21" s="99" t="s">
        <v>51</v>
      </c>
    </row>
    <row r="22" ht="24" customHeight="1" spans="1:5">
      <c r="A22" s="87" t="s">
        <v>28</v>
      </c>
      <c r="B22" s="59">
        <v>0</v>
      </c>
      <c r="C22" s="100">
        <v>1564</v>
      </c>
      <c r="D22" s="100">
        <v>1564</v>
      </c>
      <c r="E22" s="92">
        <v>0</v>
      </c>
    </row>
    <row r="23" ht="22.5" customHeight="1" spans="1:5">
      <c r="A23" s="87" t="s">
        <v>29</v>
      </c>
      <c r="B23" s="59">
        <v>0</v>
      </c>
      <c r="C23" s="101">
        <v>1250</v>
      </c>
      <c r="D23" s="101">
        <v>1250</v>
      </c>
      <c r="E23" s="102" t="s">
        <v>52</v>
      </c>
    </row>
    <row r="24" ht="23.25" customHeight="1" spans="1:5">
      <c r="A24" s="87" t="s">
        <v>30</v>
      </c>
      <c r="B24" s="59">
        <v>0</v>
      </c>
      <c r="C24" s="103">
        <v>2443</v>
      </c>
      <c r="D24" s="103">
        <v>2443</v>
      </c>
      <c r="E24" s="104">
        <v>27129762</v>
      </c>
    </row>
    <row r="25" ht="25.5" customHeight="1" spans="1:5">
      <c r="A25" s="105" t="s">
        <v>7</v>
      </c>
      <c r="B25" s="59"/>
      <c r="C25" s="106">
        <f>SUM(C13:C24)</f>
        <v>17305</v>
      </c>
      <c r="D25" s="106">
        <v>17305</v>
      </c>
      <c r="E25" s="61">
        <f>SUM(E13:E24)</f>
        <v>27129762</v>
      </c>
    </row>
    <row r="26" ht="22.5" customHeight="1" spans="1:5">
      <c r="A26" s="87" t="s">
        <v>31</v>
      </c>
      <c r="B26" s="59">
        <v>11</v>
      </c>
      <c r="C26" s="59">
        <v>26.642</v>
      </c>
      <c r="D26" s="59">
        <v>26.65</v>
      </c>
      <c r="E26" s="59"/>
    </row>
    <row r="27" ht="21" customHeight="1" spans="1:5">
      <c r="A27" s="87" t="s">
        <v>33</v>
      </c>
      <c r="B27" s="59">
        <v>0</v>
      </c>
      <c r="C27" s="59">
        <v>24.25</v>
      </c>
      <c r="D27" s="59">
        <v>24.25</v>
      </c>
      <c r="E27" s="59" t="s">
        <v>53</v>
      </c>
    </row>
    <row r="28" ht="22.5" customHeight="1" spans="1:5">
      <c r="A28" s="87" t="s">
        <v>35</v>
      </c>
      <c r="B28" s="59">
        <v>0</v>
      </c>
      <c r="C28" s="59">
        <v>23.242</v>
      </c>
      <c r="D28" s="59">
        <v>23.242</v>
      </c>
      <c r="E28" s="59" t="s">
        <v>54</v>
      </c>
    </row>
    <row r="29" ht="24.75" customHeight="1" spans="1:5">
      <c r="A29" s="107" t="s">
        <v>37</v>
      </c>
      <c r="B29" s="59">
        <v>0</v>
      </c>
      <c r="C29" s="63">
        <v>14.178</v>
      </c>
      <c r="D29" s="63">
        <v>14.178</v>
      </c>
      <c r="E29" s="63" t="s">
        <v>55</v>
      </c>
    </row>
    <row r="30" ht="15.75"/>
  </sheetData>
  <mergeCells count="10">
    <mergeCell ref="A1:E1"/>
    <mergeCell ref="A2:E2"/>
    <mergeCell ref="A3:E3"/>
    <mergeCell ref="A5:E5"/>
    <mergeCell ref="A6:E6"/>
    <mergeCell ref="B8:D8"/>
    <mergeCell ref="B9:D9"/>
    <mergeCell ref="A8:A11"/>
    <mergeCell ref="C10:C11"/>
    <mergeCell ref="D10:D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7" workbookViewId="0">
      <selection activeCell="C26" sqref="C26"/>
    </sheetView>
  </sheetViews>
  <sheetFormatPr defaultColWidth="9" defaultRowHeight="15" outlineLevelCol="4"/>
  <cols>
    <col min="1" max="1" width="16.2857142857143" customWidth="1"/>
    <col min="2" max="2" width="13.8571428571429" customWidth="1"/>
    <col min="3" max="3" width="16" customWidth="1"/>
    <col min="4" max="4" width="14" customWidth="1"/>
    <col min="5" max="5" width="18.7142857142857" customWidth="1"/>
  </cols>
  <sheetData>
    <row r="1" ht="15.75" spans="1:5">
      <c r="A1" s="40" t="s">
        <v>0</v>
      </c>
      <c r="B1" s="40"/>
      <c r="C1" s="40"/>
      <c r="D1" s="40"/>
      <c r="E1" s="40"/>
    </row>
    <row r="2" ht="15.75" spans="1:5">
      <c r="A2" s="40" t="s">
        <v>56</v>
      </c>
      <c r="B2" s="40"/>
      <c r="C2" s="40"/>
      <c r="D2" s="40"/>
      <c r="E2" s="40"/>
    </row>
    <row r="3" ht="15.75" spans="1:5">
      <c r="A3" s="40" t="s">
        <v>2</v>
      </c>
      <c r="B3" s="40"/>
      <c r="C3" s="40"/>
      <c r="D3" s="40"/>
      <c r="E3" s="40"/>
    </row>
    <row r="5" spans="1:5">
      <c r="A5" s="41" t="s">
        <v>57</v>
      </c>
      <c r="B5" s="41"/>
      <c r="C5" s="41"/>
      <c r="D5" s="41"/>
      <c r="E5" s="41"/>
    </row>
    <row r="6" spans="1:5">
      <c r="A6" s="41" t="s">
        <v>4</v>
      </c>
      <c r="B6" s="41"/>
      <c r="C6" s="41"/>
      <c r="D6" s="41"/>
      <c r="E6" s="41"/>
    </row>
    <row r="7" ht="15.75"/>
    <row r="8" ht="19.5" spans="1:5">
      <c r="A8" s="66" t="s">
        <v>5</v>
      </c>
      <c r="B8" s="67" t="s">
        <v>6</v>
      </c>
      <c r="C8" s="68"/>
      <c r="D8" s="69"/>
      <c r="E8" s="70" t="s">
        <v>7</v>
      </c>
    </row>
    <row r="9" ht="19.5" spans="1:5">
      <c r="A9" s="71"/>
      <c r="B9" s="72" t="s">
        <v>8</v>
      </c>
      <c r="C9" s="73"/>
      <c r="D9" s="74"/>
      <c r="E9" s="75" t="s">
        <v>9</v>
      </c>
    </row>
    <row r="10" ht="18.75" spans="1:5">
      <c r="A10" s="71"/>
      <c r="B10" s="76" t="s">
        <v>10</v>
      </c>
      <c r="C10" s="77" t="s">
        <v>11</v>
      </c>
      <c r="D10" s="77" t="s">
        <v>7</v>
      </c>
      <c r="E10" s="75" t="s">
        <v>12</v>
      </c>
    </row>
    <row r="11" ht="18.75" spans="1:5">
      <c r="A11" s="78"/>
      <c r="B11" s="79" t="s">
        <v>13</v>
      </c>
      <c r="C11" s="80"/>
      <c r="D11" s="80"/>
      <c r="E11" s="80"/>
    </row>
    <row r="12" spans="1:5">
      <c r="A12" s="117" t="s">
        <v>14</v>
      </c>
      <c r="B12" s="117" t="s">
        <v>15</v>
      </c>
      <c r="C12" s="117" t="s">
        <v>16</v>
      </c>
      <c r="D12" s="117" t="s">
        <v>17</v>
      </c>
      <c r="E12" s="117" t="s">
        <v>18</v>
      </c>
    </row>
    <row r="13" ht="22.5" customHeight="1" spans="1:5">
      <c r="A13" s="53" t="s">
        <v>19</v>
      </c>
      <c r="B13" s="59"/>
      <c r="C13" s="59">
        <v>3.688</v>
      </c>
      <c r="D13" s="59">
        <v>3.688</v>
      </c>
      <c r="E13" s="59"/>
    </row>
    <row r="14" ht="21.75" customHeight="1" spans="1:5">
      <c r="A14" s="53" t="s">
        <v>20</v>
      </c>
      <c r="B14" s="59"/>
      <c r="C14" s="59">
        <v>2.443</v>
      </c>
      <c r="D14" s="59">
        <v>2.443</v>
      </c>
      <c r="E14" s="59"/>
    </row>
    <row r="15" ht="22.5" customHeight="1" spans="1:5">
      <c r="A15" s="53" t="s">
        <v>21</v>
      </c>
      <c r="B15" s="59"/>
      <c r="C15" s="59"/>
      <c r="D15" s="59"/>
      <c r="E15" s="59"/>
    </row>
    <row r="16" ht="22.5" customHeight="1" spans="1:5">
      <c r="A16" s="53" t="s">
        <v>22</v>
      </c>
      <c r="B16" s="59"/>
      <c r="C16" s="59"/>
      <c r="D16" s="59"/>
      <c r="E16" s="59"/>
    </row>
    <row r="17" ht="23.25" customHeight="1" spans="1:5">
      <c r="A17" s="53" t="s">
        <v>23</v>
      </c>
      <c r="B17" s="59"/>
      <c r="C17" s="59"/>
      <c r="D17" s="59"/>
      <c r="E17" s="59"/>
    </row>
    <row r="18" ht="23.25" customHeight="1" spans="1:5">
      <c r="A18" s="53" t="s">
        <v>24</v>
      </c>
      <c r="B18" s="59"/>
      <c r="C18" s="82">
        <v>2</v>
      </c>
      <c r="D18" s="82">
        <v>2</v>
      </c>
      <c r="E18" s="59"/>
    </row>
    <row r="19" ht="22.5" customHeight="1" spans="1:5">
      <c r="A19" s="53" t="s">
        <v>25</v>
      </c>
      <c r="B19" s="59"/>
      <c r="C19" s="82">
        <v>1.5</v>
      </c>
      <c r="D19" s="82">
        <v>1.5</v>
      </c>
      <c r="E19" s="59"/>
    </row>
    <row r="20" ht="22.5" customHeight="1" spans="1:5">
      <c r="A20" s="53" t="s">
        <v>26</v>
      </c>
      <c r="B20" s="59"/>
      <c r="C20" s="59">
        <v>1.345</v>
      </c>
      <c r="D20" s="59">
        <v>1.345</v>
      </c>
      <c r="E20" s="59"/>
    </row>
    <row r="21" ht="21" customHeight="1" spans="1:5">
      <c r="A21" s="53" t="s">
        <v>27</v>
      </c>
      <c r="B21" s="59"/>
      <c r="C21" s="82">
        <v>1.2</v>
      </c>
      <c r="D21" s="82">
        <v>1.2</v>
      </c>
      <c r="E21" s="59"/>
    </row>
    <row r="22" ht="21.75" customHeight="1" spans="1:5">
      <c r="A22" s="53" t="s">
        <v>28</v>
      </c>
      <c r="B22" s="59"/>
      <c r="C22" s="59">
        <v>1.212</v>
      </c>
      <c r="D22" s="59">
        <v>1.212</v>
      </c>
      <c r="E22" s="59"/>
    </row>
    <row r="23" ht="22.5" customHeight="1" spans="1:5">
      <c r="A23" s="53" t="s">
        <v>29</v>
      </c>
      <c r="B23" s="59"/>
      <c r="C23" s="83">
        <v>9.2</v>
      </c>
      <c r="D23" s="83">
        <v>9.2</v>
      </c>
      <c r="E23" s="59"/>
    </row>
    <row r="24" ht="22.5" customHeight="1" spans="1:5">
      <c r="A24" s="53" t="s">
        <v>30</v>
      </c>
      <c r="B24" s="59"/>
      <c r="C24" s="82">
        <v>2.539</v>
      </c>
      <c r="D24" s="82">
        <v>2.539</v>
      </c>
      <c r="E24" s="59"/>
    </row>
    <row r="25" ht="24.75" customHeight="1" spans="1:5">
      <c r="A25" s="56" t="s">
        <v>7</v>
      </c>
      <c r="B25" s="59"/>
      <c r="C25" s="84">
        <f>SUM(C13:C24)</f>
        <v>25.127</v>
      </c>
      <c r="D25" s="84">
        <f>SUM(D13:D24)</f>
        <v>25.127</v>
      </c>
      <c r="E25" s="59"/>
    </row>
    <row r="26" ht="21" customHeight="1" spans="1:5">
      <c r="A26" s="53" t="s">
        <v>31</v>
      </c>
      <c r="B26" s="59">
        <v>0</v>
      </c>
      <c r="C26" s="59">
        <v>0</v>
      </c>
      <c r="D26" s="59">
        <v>5.515</v>
      </c>
      <c r="E26" s="59"/>
    </row>
    <row r="27" ht="21.75" customHeight="1" spans="1:5">
      <c r="A27" s="53" t="s">
        <v>33</v>
      </c>
      <c r="B27" s="59">
        <v>0</v>
      </c>
      <c r="C27" s="59">
        <v>82.436</v>
      </c>
      <c r="D27" s="59">
        <v>82.436</v>
      </c>
      <c r="E27" s="59" t="s">
        <v>58</v>
      </c>
    </row>
    <row r="28" ht="21.75" customHeight="1" spans="1:5">
      <c r="A28" s="53" t="s">
        <v>35</v>
      </c>
      <c r="B28" s="59">
        <v>0</v>
      </c>
      <c r="C28" s="59">
        <v>114.171</v>
      </c>
      <c r="D28" s="59">
        <v>114.171</v>
      </c>
      <c r="E28" s="59" t="s">
        <v>59</v>
      </c>
    </row>
    <row r="29" ht="22.5" customHeight="1" spans="1:5">
      <c r="A29" s="62" t="s">
        <v>37</v>
      </c>
      <c r="B29" s="63">
        <v>0</v>
      </c>
      <c r="C29" s="59">
        <v>102.771</v>
      </c>
      <c r="D29" s="63">
        <v>102.771</v>
      </c>
      <c r="E29" s="63" t="s">
        <v>60</v>
      </c>
    </row>
    <row r="30" ht="15.75"/>
  </sheetData>
  <mergeCells count="10">
    <mergeCell ref="A1:E1"/>
    <mergeCell ref="A2:E2"/>
    <mergeCell ref="A3:E3"/>
    <mergeCell ref="A5:E5"/>
    <mergeCell ref="A6:E6"/>
    <mergeCell ref="B8:D8"/>
    <mergeCell ref="B9:D9"/>
    <mergeCell ref="A8:A11"/>
    <mergeCell ref="C10:C11"/>
    <mergeCell ref="D10:D1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5" workbookViewId="0">
      <selection activeCell="A5" sqref="A5:E5"/>
    </sheetView>
  </sheetViews>
  <sheetFormatPr defaultColWidth="9" defaultRowHeight="15" outlineLevelCol="4"/>
  <cols>
    <col min="1" max="1" width="17.1428571428571" customWidth="1"/>
    <col min="2" max="2" width="13.8571428571429" customWidth="1"/>
    <col min="3" max="3" width="15.4285714285714" customWidth="1"/>
    <col min="4" max="4" width="13" customWidth="1"/>
    <col min="5" max="5" width="20" customWidth="1"/>
  </cols>
  <sheetData>
    <row r="1" ht="15.75" spans="1:5">
      <c r="A1" s="40" t="s">
        <v>0</v>
      </c>
      <c r="B1" s="40"/>
      <c r="C1" s="40"/>
      <c r="D1" s="40"/>
      <c r="E1" s="40"/>
    </row>
    <row r="2" ht="15.75" spans="1:5">
      <c r="A2" s="40" t="s">
        <v>61</v>
      </c>
      <c r="B2" s="40"/>
      <c r="C2" s="40"/>
      <c r="D2" s="40"/>
      <c r="E2" s="40"/>
    </row>
    <row r="3" ht="15.75" spans="1:5">
      <c r="A3" s="40" t="s">
        <v>2</v>
      </c>
      <c r="B3" s="40"/>
      <c r="C3" s="40"/>
      <c r="D3" s="40"/>
      <c r="E3" s="40"/>
    </row>
    <row r="5" spans="1:5">
      <c r="A5" s="41" t="s">
        <v>62</v>
      </c>
      <c r="B5" s="41"/>
      <c r="C5" s="41"/>
      <c r="D5" s="41"/>
      <c r="E5" s="41"/>
    </row>
    <row r="6" spans="1:5">
      <c r="A6" s="41" t="s">
        <v>4</v>
      </c>
      <c r="B6" s="41"/>
      <c r="C6" s="41"/>
      <c r="D6" s="41"/>
      <c r="E6" s="41"/>
    </row>
    <row r="7" ht="15.75"/>
    <row r="8" ht="19.5" spans="1:5">
      <c r="A8" s="66" t="s">
        <v>5</v>
      </c>
      <c r="B8" s="67" t="s">
        <v>6</v>
      </c>
      <c r="C8" s="68"/>
      <c r="D8" s="69"/>
      <c r="E8" s="70" t="s">
        <v>7</v>
      </c>
    </row>
    <row r="9" ht="19.5" spans="1:5">
      <c r="A9" s="71"/>
      <c r="B9" s="72" t="s">
        <v>8</v>
      </c>
      <c r="C9" s="73"/>
      <c r="D9" s="74"/>
      <c r="E9" s="75" t="s">
        <v>9</v>
      </c>
    </row>
    <row r="10" ht="18.75" spans="1:5">
      <c r="A10" s="71"/>
      <c r="B10" s="76" t="s">
        <v>10</v>
      </c>
      <c r="C10" s="77" t="s">
        <v>11</v>
      </c>
      <c r="D10" s="77" t="s">
        <v>7</v>
      </c>
      <c r="E10" s="75" t="s">
        <v>12</v>
      </c>
    </row>
    <row r="11" ht="18.75" spans="1:5">
      <c r="A11" s="78"/>
      <c r="B11" s="79" t="s">
        <v>13</v>
      </c>
      <c r="C11" s="80"/>
      <c r="D11" s="80"/>
      <c r="E11" s="80"/>
    </row>
    <row r="12" spans="1:5">
      <c r="A12" s="117" t="s">
        <v>14</v>
      </c>
      <c r="B12" s="117" t="s">
        <v>15</v>
      </c>
      <c r="C12" s="117" t="s">
        <v>16</v>
      </c>
      <c r="D12" s="117" t="s">
        <v>17</v>
      </c>
      <c r="E12" s="117" t="s">
        <v>18</v>
      </c>
    </row>
    <row r="13" ht="22.5" customHeight="1" spans="1:5">
      <c r="A13" s="53" t="s">
        <v>19</v>
      </c>
      <c r="B13" s="53"/>
      <c r="C13" s="53"/>
      <c r="D13" s="53"/>
      <c r="E13" s="53"/>
    </row>
    <row r="14" ht="22.5" customHeight="1" spans="1:5">
      <c r="A14" s="53" t="s">
        <v>20</v>
      </c>
      <c r="B14" s="53"/>
      <c r="C14" s="53"/>
      <c r="D14" s="53"/>
      <c r="E14" s="53"/>
    </row>
    <row r="15" ht="21.75" customHeight="1" spans="1:5">
      <c r="A15" s="53" t="s">
        <v>21</v>
      </c>
      <c r="B15" s="53"/>
      <c r="C15" s="53"/>
      <c r="D15" s="53"/>
      <c r="E15" s="53"/>
    </row>
    <row r="16" ht="23.25" customHeight="1" spans="1:5">
      <c r="A16" s="53" t="s">
        <v>22</v>
      </c>
      <c r="B16" s="53"/>
      <c r="C16" s="53"/>
      <c r="D16" s="53"/>
      <c r="E16" s="53"/>
    </row>
    <row r="17" ht="21.75" customHeight="1" spans="1:5">
      <c r="A17" s="53" t="s">
        <v>23</v>
      </c>
      <c r="B17" s="53"/>
      <c r="C17" s="53"/>
      <c r="D17" s="53"/>
      <c r="E17" s="53"/>
    </row>
    <row r="18" ht="21" customHeight="1" spans="1:5">
      <c r="A18" s="53" t="s">
        <v>24</v>
      </c>
      <c r="B18" s="53"/>
      <c r="C18" s="53"/>
      <c r="D18" s="53"/>
      <c r="E18" s="53"/>
    </row>
    <row r="19" ht="21.75" customHeight="1" spans="1:5">
      <c r="A19" s="53" t="s">
        <v>25</v>
      </c>
      <c r="B19" s="53"/>
      <c r="C19" s="53"/>
      <c r="D19" s="53"/>
      <c r="E19" s="53"/>
    </row>
    <row r="20" ht="21" customHeight="1" spans="1:5">
      <c r="A20" s="53" t="s">
        <v>26</v>
      </c>
      <c r="B20" s="53"/>
      <c r="C20" s="53"/>
      <c r="D20" s="53"/>
      <c r="E20" s="53"/>
    </row>
    <row r="21" ht="22.5" customHeight="1" spans="1:5">
      <c r="A21" s="53" t="s">
        <v>27</v>
      </c>
      <c r="B21" s="53"/>
      <c r="C21" s="53"/>
      <c r="D21" s="53"/>
      <c r="E21" s="53"/>
    </row>
    <row r="22" ht="21.75" customHeight="1" spans="1:5">
      <c r="A22" s="53" t="s">
        <v>28</v>
      </c>
      <c r="B22" s="53"/>
      <c r="C22" s="53"/>
      <c r="D22" s="53"/>
      <c r="E22" s="53"/>
    </row>
    <row r="23" ht="21" customHeight="1" spans="1:5">
      <c r="A23" s="53" t="s">
        <v>29</v>
      </c>
      <c r="B23" s="53"/>
      <c r="C23" s="53"/>
      <c r="D23" s="53"/>
      <c r="E23" s="53"/>
    </row>
    <row r="24" ht="24.75" customHeight="1" spans="1:5">
      <c r="A24" s="53" t="s">
        <v>30</v>
      </c>
      <c r="B24" s="53"/>
      <c r="C24" s="53"/>
      <c r="D24" s="53"/>
      <c r="E24" s="53"/>
    </row>
    <row r="25" ht="24.75" customHeight="1" spans="1:5">
      <c r="A25" s="56" t="s">
        <v>7</v>
      </c>
      <c r="B25" s="53"/>
      <c r="C25" s="53"/>
      <c r="D25" s="53"/>
      <c r="E25" s="53"/>
    </row>
    <row r="26" ht="21" customHeight="1" spans="1:5">
      <c r="A26" s="53" t="s">
        <v>31</v>
      </c>
      <c r="B26" s="59"/>
      <c r="C26" s="59"/>
      <c r="D26" s="59"/>
      <c r="E26" s="59"/>
    </row>
    <row r="27" ht="21" customHeight="1" spans="1:5">
      <c r="A27" s="53" t="s">
        <v>33</v>
      </c>
      <c r="B27" s="59">
        <v>0</v>
      </c>
      <c r="C27" s="59">
        <v>325</v>
      </c>
      <c r="D27" s="59">
        <v>325</v>
      </c>
      <c r="E27" s="59">
        <v>601.25</v>
      </c>
    </row>
    <row r="28" ht="22.5" customHeight="1" spans="1:5">
      <c r="A28" s="53" t="s">
        <v>35</v>
      </c>
      <c r="B28" s="59">
        <v>0</v>
      </c>
      <c r="C28" s="59">
        <v>1.703</v>
      </c>
      <c r="D28" s="59">
        <v>1.703</v>
      </c>
      <c r="E28" s="59" t="s">
        <v>63</v>
      </c>
    </row>
    <row r="29" ht="22.5" customHeight="1" spans="1:5">
      <c r="A29" s="62" t="s">
        <v>37</v>
      </c>
      <c r="B29" s="63">
        <v>0</v>
      </c>
      <c r="C29" s="63">
        <v>4.343</v>
      </c>
      <c r="D29" s="63">
        <v>4.343</v>
      </c>
      <c r="E29" s="63" t="s">
        <v>64</v>
      </c>
    </row>
    <row r="30" ht="15.75" spans="1:5">
      <c r="A30" s="81"/>
      <c r="B30" s="81"/>
      <c r="C30" s="81"/>
      <c r="D30" s="81"/>
      <c r="E30" s="81"/>
    </row>
  </sheetData>
  <mergeCells count="10">
    <mergeCell ref="A1:E1"/>
    <mergeCell ref="A2:E2"/>
    <mergeCell ref="A3:E3"/>
    <mergeCell ref="A5:E5"/>
    <mergeCell ref="A6:E6"/>
    <mergeCell ref="B8:D8"/>
    <mergeCell ref="B9:D9"/>
    <mergeCell ref="A8:A11"/>
    <mergeCell ref="C10:C11"/>
    <mergeCell ref="D10:D1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16" workbookViewId="0">
      <selection activeCell="L14" sqref="L14:L15"/>
    </sheetView>
  </sheetViews>
  <sheetFormatPr defaultColWidth="9" defaultRowHeight="15"/>
  <cols>
    <col min="1" max="1" width="15.1428571428571" customWidth="1"/>
    <col min="2" max="2" width="11.1428571428571" customWidth="1"/>
    <col min="3" max="3" width="9.85714285714286" customWidth="1"/>
    <col min="4" max="6" width="9.71428571428571" customWidth="1"/>
    <col min="7" max="8" width="9.57142857142857" customWidth="1"/>
    <col min="9" max="9" width="9.42857142857143" customWidth="1"/>
    <col min="10" max="11" width="9.71428571428571" customWidth="1"/>
    <col min="12" max="12" width="10.1428571428571" customWidth="1"/>
  </cols>
  <sheetData>
    <row r="1" ht="15.75" spans="1:12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ht="15.75" spans="1:12">
      <c r="A2" s="40" t="s">
        <v>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15.75" spans="1:1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5" ht="15.75" spans="1:5">
      <c r="A5" s="41" t="s">
        <v>67</v>
      </c>
      <c r="B5" s="41"/>
      <c r="C5" s="41"/>
      <c r="D5" s="41"/>
      <c r="E5" s="41"/>
    </row>
    <row r="6" ht="16.5" spans="1:12">
      <c r="A6" s="42" t="s">
        <v>5</v>
      </c>
      <c r="B6" s="43" t="s">
        <v>68</v>
      </c>
      <c r="C6" s="43"/>
      <c r="D6" s="43"/>
      <c r="E6" s="43"/>
      <c r="F6" s="43"/>
      <c r="G6" s="43"/>
      <c r="H6" s="43"/>
      <c r="I6" s="43"/>
      <c r="J6" s="43"/>
      <c r="K6" s="43"/>
      <c r="L6" s="43"/>
    </row>
    <row r="7" ht="15.75" spans="1:12">
      <c r="A7" s="44"/>
      <c r="B7" s="45" t="s">
        <v>69</v>
      </c>
      <c r="C7" s="46"/>
      <c r="D7" s="46"/>
      <c r="E7" s="46"/>
      <c r="F7" s="46"/>
      <c r="G7" s="46"/>
      <c r="H7" s="46"/>
      <c r="I7" s="46"/>
      <c r="J7" s="46"/>
      <c r="K7" s="46"/>
      <c r="L7" s="64"/>
    </row>
    <row r="8" ht="45" customHeight="1" spans="1:12">
      <c r="A8" s="47"/>
      <c r="B8" s="48" t="s">
        <v>70</v>
      </c>
      <c r="C8" s="49" t="s">
        <v>71</v>
      </c>
      <c r="D8" s="49" t="s">
        <v>72</v>
      </c>
      <c r="E8" s="50" t="s">
        <v>73</v>
      </c>
      <c r="F8" s="51" t="s">
        <v>74</v>
      </c>
      <c r="G8" s="50" t="s">
        <v>75</v>
      </c>
      <c r="H8" s="50" t="s">
        <v>76</v>
      </c>
      <c r="I8" s="65" t="s">
        <v>77</v>
      </c>
      <c r="J8" s="50" t="s">
        <v>78</v>
      </c>
      <c r="K8" s="65" t="s">
        <v>79</v>
      </c>
      <c r="L8" s="65" t="s">
        <v>80</v>
      </c>
    </row>
    <row r="9" spans="1:12">
      <c r="A9" s="117" t="s">
        <v>14</v>
      </c>
      <c r="B9" s="117" t="s">
        <v>15</v>
      </c>
      <c r="C9" s="117" t="s">
        <v>16</v>
      </c>
      <c r="D9" s="117" t="s">
        <v>17</v>
      </c>
      <c r="E9" s="117" t="s">
        <v>18</v>
      </c>
      <c r="F9" s="117" t="s">
        <v>81</v>
      </c>
      <c r="G9" s="117" t="s">
        <v>82</v>
      </c>
      <c r="H9" s="117" t="s">
        <v>83</v>
      </c>
      <c r="I9" s="117" t="s">
        <v>84</v>
      </c>
      <c r="J9" s="117" t="s">
        <v>85</v>
      </c>
      <c r="K9" s="117" t="s">
        <v>86</v>
      </c>
      <c r="L9" s="117" t="s">
        <v>87</v>
      </c>
    </row>
    <row r="10" ht="22.5" customHeight="1" spans="1:12">
      <c r="A10" s="53" t="s">
        <v>19</v>
      </c>
      <c r="B10" s="54">
        <v>4.18</v>
      </c>
      <c r="C10" s="53">
        <v>25.512</v>
      </c>
      <c r="D10" s="118" t="s">
        <v>88</v>
      </c>
      <c r="E10" s="53">
        <v>2.594</v>
      </c>
      <c r="F10" s="118" t="s">
        <v>88</v>
      </c>
      <c r="G10" s="118" t="s">
        <v>88</v>
      </c>
      <c r="H10" s="118" t="s">
        <v>88</v>
      </c>
      <c r="I10" s="118" t="s">
        <v>88</v>
      </c>
      <c r="J10" s="53">
        <v>362</v>
      </c>
      <c r="K10" s="118" t="s">
        <v>88</v>
      </c>
      <c r="L10" s="53">
        <v>262</v>
      </c>
    </row>
    <row r="11" ht="23.25" customHeight="1" spans="1:12">
      <c r="A11" s="53" t="s">
        <v>20</v>
      </c>
      <c r="B11" s="53">
        <v>1.868</v>
      </c>
      <c r="C11" s="118" t="s">
        <v>88</v>
      </c>
      <c r="D11" s="118" t="s">
        <v>88</v>
      </c>
      <c r="E11" s="53">
        <v>1.954</v>
      </c>
      <c r="F11" s="118" t="s">
        <v>88</v>
      </c>
      <c r="G11" s="118" t="s">
        <v>88</v>
      </c>
      <c r="H11" s="118" t="s">
        <v>88</v>
      </c>
      <c r="I11" s="118" t="s">
        <v>88</v>
      </c>
      <c r="J11" s="53">
        <v>129</v>
      </c>
      <c r="K11" s="118" t="s">
        <v>88</v>
      </c>
      <c r="L11" s="53">
        <v>43</v>
      </c>
    </row>
    <row r="12" ht="21.75" customHeight="1" spans="1:12">
      <c r="A12" s="53" t="s">
        <v>21</v>
      </c>
      <c r="B12" s="118" t="s">
        <v>88</v>
      </c>
      <c r="C12" s="118" t="s">
        <v>88</v>
      </c>
      <c r="D12" s="118" t="s">
        <v>88</v>
      </c>
      <c r="E12" s="118" t="s">
        <v>88</v>
      </c>
      <c r="F12" s="118" t="s">
        <v>88</v>
      </c>
      <c r="G12" s="118" t="s">
        <v>88</v>
      </c>
      <c r="H12" s="118" t="s">
        <v>88</v>
      </c>
      <c r="I12" s="118" t="s">
        <v>88</v>
      </c>
      <c r="J12" s="118" t="s">
        <v>88</v>
      </c>
      <c r="K12" s="118" t="s">
        <v>88</v>
      </c>
      <c r="L12" s="119" t="s">
        <v>88</v>
      </c>
    </row>
    <row r="13" ht="21.75" customHeight="1" spans="1:12">
      <c r="A13" s="53" t="s">
        <v>22</v>
      </c>
      <c r="B13" s="118" t="s">
        <v>88</v>
      </c>
      <c r="C13" s="118" t="s">
        <v>88</v>
      </c>
      <c r="D13" s="118" t="s">
        <v>88</v>
      </c>
      <c r="E13" s="118" t="s">
        <v>88</v>
      </c>
      <c r="F13" s="118" t="s">
        <v>88</v>
      </c>
      <c r="G13" s="118" t="s">
        <v>88</v>
      </c>
      <c r="H13" s="118" t="s">
        <v>88</v>
      </c>
      <c r="I13" s="118" t="s">
        <v>88</v>
      </c>
      <c r="J13" s="118" t="s">
        <v>88</v>
      </c>
      <c r="K13" s="118" t="s">
        <v>88</v>
      </c>
      <c r="L13" s="53">
        <v>42</v>
      </c>
    </row>
    <row r="14" ht="21.75" customHeight="1" spans="1:12">
      <c r="A14" s="53" t="s">
        <v>23</v>
      </c>
      <c r="B14" s="118" t="s">
        <v>88</v>
      </c>
      <c r="C14" s="118" t="s">
        <v>88</v>
      </c>
      <c r="D14" s="118" t="s">
        <v>88</v>
      </c>
      <c r="E14" s="118" t="s">
        <v>88</v>
      </c>
      <c r="F14" s="118" t="s">
        <v>88</v>
      </c>
      <c r="G14" s="118" t="s">
        <v>88</v>
      </c>
      <c r="H14" s="118" t="s">
        <v>88</v>
      </c>
      <c r="I14" s="118" t="s">
        <v>88</v>
      </c>
      <c r="J14" s="118" t="s">
        <v>88</v>
      </c>
      <c r="K14" s="118" t="s">
        <v>88</v>
      </c>
      <c r="L14" s="118" t="s">
        <v>88</v>
      </c>
    </row>
    <row r="15" ht="22.5" customHeight="1" spans="1:12">
      <c r="A15" s="53" t="s">
        <v>24</v>
      </c>
      <c r="B15" s="53">
        <v>978</v>
      </c>
      <c r="C15" s="118" t="s">
        <v>88</v>
      </c>
      <c r="D15" s="118" t="s">
        <v>88</v>
      </c>
      <c r="E15" s="53">
        <v>1.788</v>
      </c>
      <c r="F15" s="118" t="s">
        <v>88</v>
      </c>
      <c r="G15" s="118" t="s">
        <v>88</v>
      </c>
      <c r="H15" s="118" t="s">
        <v>88</v>
      </c>
      <c r="I15" s="118" t="s">
        <v>88</v>
      </c>
      <c r="J15" s="53">
        <v>258</v>
      </c>
      <c r="K15" s="118" t="s">
        <v>88</v>
      </c>
      <c r="L15" s="118" t="s">
        <v>88</v>
      </c>
    </row>
    <row r="16" ht="23.25" customHeight="1" spans="1:12">
      <c r="A16" s="53" t="s">
        <v>25</v>
      </c>
      <c r="B16" s="54">
        <v>2.12</v>
      </c>
      <c r="C16" s="118" t="s">
        <v>88</v>
      </c>
      <c r="D16" s="118" t="s">
        <v>88</v>
      </c>
      <c r="E16" s="53">
        <v>3.112</v>
      </c>
      <c r="F16" s="118" t="s">
        <v>88</v>
      </c>
      <c r="G16" s="118" t="s">
        <v>88</v>
      </c>
      <c r="H16" s="118" t="s">
        <v>88</v>
      </c>
      <c r="I16" s="118" t="s">
        <v>88</v>
      </c>
      <c r="J16" s="53">
        <v>317</v>
      </c>
      <c r="K16" s="118" t="s">
        <v>88</v>
      </c>
      <c r="L16" s="53">
        <v>139</v>
      </c>
    </row>
    <row r="17" ht="24" customHeight="1" spans="1:12">
      <c r="A17" s="53" t="s">
        <v>26</v>
      </c>
      <c r="B17" s="54">
        <v>2.01</v>
      </c>
      <c r="C17" s="53">
        <v>6.99</v>
      </c>
      <c r="D17" s="118" t="s">
        <v>88</v>
      </c>
      <c r="E17" s="53">
        <v>6.733</v>
      </c>
      <c r="F17" s="118" t="s">
        <v>88</v>
      </c>
      <c r="G17" s="118" t="s">
        <v>88</v>
      </c>
      <c r="H17" s="118" t="s">
        <v>88</v>
      </c>
      <c r="I17" s="118" t="s">
        <v>88</v>
      </c>
      <c r="J17" s="53">
        <v>278</v>
      </c>
      <c r="K17" s="118" t="s">
        <v>88</v>
      </c>
      <c r="L17" s="53">
        <v>61</v>
      </c>
    </row>
    <row r="18" ht="23.25" customHeight="1" spans="1:12">
      <c r="A18" s="53" t="s">
        <v>27</v>
      </c>
      <c r="B18" s="54">
        <v>1.6</v>
      </c>
      <c r="C18" s="53">
        <v>1.754</v>
      </c>
      <c r="D18" s="118" t="s">
        <v>88</v>
      </c>
      <c r="E18" s="53">
        <v>5.291</v>
      </c>
      <c r="F18" s="118" t="s">
        <v>88</v>
      </c>
      <c r="G18" s="53">
        <v>100</v>
      </c>
      <c r="H18" s="118" t="s">
        <v>88</v>
      </c>
      <c r="I18" s="118" t="s">
        <v>88</v>
      </c>
      <c r="J18" s="53">
        <v>542</v>
      </c>
      <c r="K18" s="118" t="s">
        <v>88</v>
      </c>
      <c r="L18" s="53">
        <v>28</v>
      </c>
    </row>
    <row r="19" ht="22.5" customHeight="1" spans="1:12">
      <c r="A19" s="53" t="s">
        <v>28</v>
      </c>
      <c r="B19" s="53">
        <v>1.564</v>
      </c>
      <c r="C19" s="53">
        <v>991</v>
      </c>
      <c r="D19" s="118" t="s">
        <v>88</v>
      </c>
      <c r="E19" s="53">
        <v>14.637</v>
      </c>
      <c r="F19" s="118" t="s">
        <v>88</v>
      </c>
      <c r="G19" s="53">
        <v>100</v>
      </c>
      <c r="H19" s="118" t="s">
        <v>88</v>
      </c>
      <c r="I19" s="118" t="s">
        <v>88</v>
      </c>
      <c r="J19" s="53">
        <v>99</v>
      </c>
      <c r="K19" s="118" t="s">
        <v>88</v>
      </c>
      <c r="L19" s="53">
        <v>159</v>
      </c>
    </row>
    <row r="20" ht="21" customHeight="1" spans="1:12">
      <c r="A20" s="53" t="s">
        <v>29</v>
      </c>
      <c r="B20" s="54">
        <v>1.25</v>
      </c>
      <c r="C20" s="53">
        <v>1.161</v>
      </c>
      <c r="D20" s="118" t="s">
        <v>88</v>
      </c>
      <c r="E20" s="53">
        <v>15.791</v>
      </c>
      <c r="F20" s="118" t="s">
        <v>88</v>
      </c>
      <c r="G20" s="53">
        <v>6</v>
      </c>
      <c r="H20" s="118" t="s">
        <v>88</v>
      </c>
      <c r="I20" s="118" t="s">
        <v>88</v>
      </c>
      <c r="J20" s="53">
        <v>104</v>
      </c>
      <c r="K20" s="118" t="s">
        <v>88</v>
      </c>
      <c r="L20" s="53">
        <v>121</v>
      </c>
    </row>
    <row r="21" ht="24" customHeight="1" spans="1:12">
      <c r="A21" s="53" t="s">
        <v>30</v>
      </c>
      <c r="B21" s="53">
        <v>2.443</v>
      </c>
      <c r="C21" s="53">
        <v>1.894</v>
      </c>
      <c r="D21" s="118" t="s">
        <v>88</v>
      </c>
      <c r="E21" s="53">
        <v>22.027</v>
      </c>
      <c r="F21" s="118" t="s">
        <v>88</v>
      </c>
      <c r="G21" s="118" t="s">
        <v>88</v>
      </c>
      <c r="H21" s="118" t="s">
        <v>88</v>
      </c>
      <c r="I21" s="118" t="s">
        <v>88</v>
      </c>
      <c r="J21" s="53">
        <v>163</v>
      </c>
      <c r="K21" s="118" t="s">
        <v>88</v>
      </c>
      <c r="L21" s="53">
        <v>1.719</v>
      </c>
    </row>
    <row r="22" ht="25.5" customHeight="1" spans="1:12">
      <c r="A22" s="56" t="s">
        <v>7</v>
      </c>
      <c r="B22" s="57">
        <v>18.283</v>
      </c>
      <c r="C22" s="58">
        <v>38.307</v>
      </c>
      <c r="D22" s="58"/>
      <c r="E22" s="58">
        <f>SUM(E10:E21)</f>
        <v>73.927</v>
      </c>
      <c r="F22" s="58"/>
      <c r="G22" s="58">
        <f>SUM(G10:G21)</f>
        <v>206</v>
      </c>
      <c r="H22" s="58"/>
      <c r="I22" s="58"/>
      <c r="J22" s="58">
        <f>SUM(J10:J21)</f>
        <v>2252</v>
      </c>
      <c r="K22" s="58"/>
      <c r="L22" s="58">
        <v>2.574</v>
      </c>
    </row>
    <row r="23" ht="22.5" customHeight="1" spans="1:12">
      <c r="A23" s="53" t="s">
        <v>31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ht="22.5" customHeight="1" spans="1:12">
      <c r="A24" s="53" t="s">
        <v>33</v>
      </c>
      <c r="B24" s="59">
        <v>13</v>
      </c>
      <c r="C24" s="59">
        <v>18.892</v>
      </c>
      <c r="D24" s="59">
        <v>936</v>
      </c>
      <c r="E24" s="59">
        <v>19.593</v>
      </c>
      <c r="F24" s="60">
        <v>1.5</v>
      </c>
      <c r="G24" s="60">
        <v>0</v>
      </c>
      <c r="H24" s="61">
        <v>900</v>
      </c>
      <c r="I24" s="60">
        <v>1.015</v>
      </c>
      <c r="J24" s="60">
        <v>3.445</v>
      </c>
      <c r="K24" s="60">
        <v>0</v>
      </c>
      <c r="L24" s="60">
        <v>6.063</v>
      </c>
    </row>
    <row r="25" ht="22.5" customHeight="1" spans="1:12">
      <c r="A25" s="53" t="s">
        <v>35</v>
      </c>
      <c r="B25" s="59">
        <v>43.7</v>
      </c>
      <c r="C25" s="59">
        <v>95.273</v>
      </c>
      <c r="D25" s="59">
        <v>1.518</v>
      </c>
      <c r="E25" s="59">
        <v>26.515</v>
      </c>
      <c r="F25" s="60">
        <v>1.5</v>
      </c>
      <c r="G25" s="60">
        <v>1.4</v>
      </c>
      <c r="H25" s="61">
        <v>850</v>
      </c>
      <c r="I25" s="60">
        <v>1.481</v>
      </c>
      <c r="J25" s="60">
        <v>5.048</v>
      </c>
      <c r="K25" s="60">
        <v>1</v>
      </c>
      <c r="L25" s="60">
        <v>0</v>
      </c>
    </row>
    <row r="26" ht="22.5" customHeight="1" spans="1:12">
      <c r="A26" s="62" t="s">
        <v>37</v>
      </c>
      <c r="B26" s="63">
        <v>5.848</v>
      </c>
      <c r="C26" s="63">
        <v>61.992</v>
      </c>
      <c r="D26" s="63">
        <v>2.029</v>
      </c>
      <c r="E26" s="63">
        <v>19.741</v>
      </c>
      <c r="F26" s="60">
        <v>1.322</v>
      </c>
      <c r="G26" s="60">
        <v>1149</v>
      </c>
      <c r="H26" s="60">
        <v>1.5</v>
      </c>
      <c r="I26" s="60">
        <v>1.883</v>
      </c>
      <c r="J26" s="60"/>
      <c r="K26" s="60"/>
      <c r="L26" s="60"/>
    </row>
    <row r="27" ht="15.75"/>
  </sheetData>
  <mergeCells count="7">
    <mergeCell ref="A1:L1"/>
    <mergeCell ref="A2:L2"/>
    <mergeCell ref="A3:L3"/>
    <mergeCell ref="A5:E5"/>
    <mergeCell ref="B6:L6"/>
    <mergeCell ref="B7:L7"/>
    <mergeCell ref="A6:A8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topLeftCell="B1" workbookViewId="0">
      <pane xSplit="1" ySplit="4" topLeftCell="C5" activePane="bottomRight" state="frozen"/>
      <selection/>
      <selection pane="topRight"/>
      <selection pane="bottomLeft"/>
      <selection pane="bottomRight" activeCell="O33" sqref="O33"/>
    </sheetView>
  </sheetViews>
  <sheetFormatPr defaultColWidth="9.14285714285714" defaultRowHeight="15.75"/>
  <cols>
    <col min="1" max="1" width="4.85714285714286" style="2" customWidth="1"/>
    <col min="2" max="2" width="18.2857142857143" style="2" customWidth="1"/>
    <col min="3" max="4" width="12.1428571428571" style="2" customWidth="1"/>
    <col min="5" max="6" width="12.2857142857143" style="2" customWidth="1"/>
    <col min="7" max="8" width="12.1428571428571" style="2" customWidth="1"/>
    <col min="9" max="9" width="14" style="2" customWidth="1"/>
    <col min="10" max="10" width="12.7142857142857" style="2" customWidth="1"/>
    <col min="11" max="11" width="14.4285714285714" style="2" customWidth="1"/>
    <col min="12" max="12" width="12.1428571428571" style="2" customWidth="1"/>
    <col min="13" max="13" width="12.7142857142857" style="2" customWidth="1"/>
    <col min="14" max="14" width="12.4285714285714" style="2" customWidth="1"/>
    <col min="15" max="15" width="14.1428571428571" style="2" customWidth="1"/>
    <col min="16" max="16" width="14" style="2" customWidth="1"/>
    <col min="17" max="17" width="13.7142857142857" style="2" customWidth="1"/>
    <col min="18" max="18" width="11.2857142857143" style="2"/>
    <col min="19" max="19" width="14.5714285714286" style="2" customWidth="1"/>
    <col min="20" max="16384" width="9.14285714285714" style="2"/>
  </cols>
  <sheetData>
    <row r="1" spans="1:16">
      <c r="A1" s="3"/>
      <c r="B1" s="4"/>
      <c r="C1" s="4"/>
      <c r="D1" s="4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20"/>
    </row>
    <row r="2" spans="1:16">
      <c r="A2" s="3" t="s">
        <v>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0"/>
    </row>
    <row r="3" spans="1:12">
      <c r="A3" s="2" t="s">
        <v>91</v>
      </c>
      <c r="I3" s="21" t="s">
        <v>92</v>
      </c>
      <c r="J3" s="21"/>
      <c r="K3" s="21"/>
      <c r="L3" s="21"/>
    </row>
    <row r="4" ht="31.5" spans="1:16">
      <c r="A4" s="5" t="s">
        <v>93</v>
      </c>
      <c r="B4" s="5" t="s">
        <v>94</v>
      </c>
      <c r="C4" s="6" t="s">
        <v>95</v>
      </c>
      <c r="D4" s="6" t="s">
        <v>96</v>
      </c>
      <c r="E4" s="6" t="s">
        <v>97</v>
      </c>
      <c r="F4" s="6" t="s">
        <v>98</v>
      </c>
      <c r="G4" s="6" t="s">
        <v>99</v>
      </c>
      <c r="H4" s="6" t="s">
        <v>100</v>
      </c>
      <c r="I4" s="6" t="s">
        <v>101</v>
      </c>
      <c r="J4" s="6" t="s">
        <v>102</v>
      </c>
      <c r="K4" s="6" t="s">
        <v>103</v>
      </c>
      <c r="L4" s="6" t="s">
        <v>104</v>
      </c>
      <c r="M4" s="6" t="s">
        <v>105</v>
      </c>
      <c r="N4" s="6" t="s">
        <v>106</v>
      </c>
      <c r="O4" s="5" t="s">
        <v>107</v>
      </c>
      <c r="P4" s="22" t="s">
        <v>108</v>
      </c>
    </row>
    <row r="5" s="1" customFormat="1" spans="1:17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23">
        <v>16</v>
      </c>
      <c r="Q5" s="37"/>
    </row>
    <row r="6" s="1" customFormat="1" hidden="1" spans="1:19">
      <c r="A6" s="8">
        <v>1</v>
      </c>
      <c r="B6" s="9" t="s">
        <v>109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f t="shared" ref="O6:O30" si="0">SUM(C6:N6)</f>
        <v>0</v>
      </c>
      <c r="P6" s="24"/>
      <c r="R6" s="37"/>
      <c r="S6" s="37"/>
    </row>
    <row r="7" s="1" customFormat="1" ht="30" hidden="1" customHeight="1" spans="1:18">
      <c r="A7" s="8">
        <v>2</v>
      </c>
      <c r="B7" s="9" t="s">
        <v>110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f t="shared" si="0"/>
        <v>0</v>
      </c>
      <c r="P7" s="25"/>
      <c r="Q7" s="37">
        <f>SUM(N6:N8)</f>
        <v>0</v>
      </c>
      <c r="R7" s="37"/>
    </row>
    <row r="8" s="1" customFormat="1" ht="30" hidden="1" customHeight="1" spans="1:17">
      <c r="A8" s="8">
        <v>3</v>
      </c>
      <c r="B8" s="9" t="s">
        <v>111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>
        <f t="shared" si="0"/>
        <v>0</v>
      </c>
      <c r="P8" s="26"/>
      <c r="Q8" s="37"/>
    </row>
    <row r="9" s="1" customFormat="1" hidden="1" spans="1:19">
      <c r="A9" s="8">
        <v>4</v>
      </c>
      <c r="B9" s="9" t="s">
        <v>112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>
        <f t="shared" si="0"/>
        <v>0</v>
      </c>
      <c r="P9" s="24"/>
      <c r="Q9" s="37">
        <f>SUM(N9:N10)</f>
        <v>0</v>
      </c>
      <c r="S9" s="37"/>
    </row>
    <row r="10" s="1" customFormat="1" ht="31.5" hidden="1" spans="1:16">
      <c r="A10" s="8">
        <v>5</v>
      </c>
      <c r="B10" s="9" t="s">
        <v>113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>
        <f t="shared" si="0"/>
        <v>0</v>
      </c>
      <c r="P10" s="26"/>
    </row>
    <row r="11" s="1" customFormat="1" ht="31.5" hidden="1" spans="1:19">
      <c r="A11" s="8">
        <v>6</v>
      </c>
      <c r="B11" s="9" t="s">
        <v>114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>
        <f t="shared" si="0"/>
        <v>0</v>
      </c>
      <c r="P11" s="27"/>
      <c r="Q11" s="37">
        <f>N11</f>
        <v>0</v>
      </c>
      <c r="S11" s="38"/>
    </row>
    <row r="12" s="1" customFormat="1" spans="1:17">
      <c r="A12" s="8">
        <v>7</v>
      </c>
      <c r="B12" s="9" t="s">
        <v>115</v>
      </c>
      <c r="C12" s="10">
        <v>29260000</v>
      </c>
      <c r="D12" s="10">
        <v>13076000</v>
      </c>
      <c r="E12" s="10"/>
      <c r="F12" s="10">
        <v>6790000</v>
      </c>
      <c r="G12" s="10"/>
      <c r="H12" s="10"/>
      <c r="I12" s="10">
        <v>14840000</v>
      </c>
      <c r="J12" s="10"/>
      <c r="K12" s="10">
        <v>11200000</v>
      </c>
      <c r="L12" s="10"/>
      <c r="M12" s="10">
        <v>19390000</v>
      </c>
      <c r="N12" s="28">
        <f>16205000</f>
        <v>16205000</v>
      </c>
      <c r="O12" s="10">
        <f t="shared" si="0"/>
        <v>110761000</v>
      </c>
      <c r="P12" s="24">
        <f>200000000-50450625</f>
        <v>149549375</v>
      </c>
      <c r="Q12" s="37">
        <f>SUM(N12:N13)</f>
        <v>16205000</v>
      </c>
    </row>
    <row r="13" s="1" customFormat="1" ht="31.5" spans="1:19">
      <c r="A13" s="8">
        <v>8</v>
      </c>
      <c r="B13" s="9" t="s">
        <v>116</v>
      </c>
      <c r="C13" s="10">
        <v>906000</v>
      </c>
      <c r="D13" s="10">
        <v>450000</v>
      </c>
      <c r="E13" s="10"/>
      <c r="F13" s="10">
        <v>210000</v>
      </c>
      <c r="G13" s="10"/>
      <c r="H13" s="10"/>
      <c r="I13" s="10">
        <v>490000</v>
      </c>
      <c r="J13" s="10"/>
      <c r="K13" s="10">
        <v>310000</v>
      </c>
      <c r="L13" s="10"/>
      <c r="M13" s="10">
        <v>590000</v>
      </c>
      <c r="N13" s="29"/>
      <c r="O13" s="10">
        <f t="shared" si="0"/>
        <v>2956000</v>
      </c>
      <c r="P13" s="30"/>
      <c r="Q13" s="37"/>
      <c r="R13" s="37"/>
      <c r="S13" s="39"/>
    </row>
    <row r="14" s="1" customFormat="1" hidden="1" spans="1:19">
      <c r="A14" s="8">
        <v>9</v>
      </c>
      <c r="B14" s="9" t="s">
        <v>73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9"/>
      <c r="O14" s="10">
        <f t="shared" si="0"/>
        <v>0</v>
      </c>
      <c r="P14" s="31"/>
      <c r="S14" s="39"/>
    </row>
    <row r="15" s="1" customFormat="1" hidden="1" spans="1:19">
      <c r="A15" s="8">
        <v>10</v>
      </c>
      <c r="B15" s="11" t="s">
        <v>74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9"/>
      <c r="O15" s="10">
        <f t="shared" si="0"/>
        <v>0</v>
      </c>
      <c r="P15" s="31"/>
      <c r="S15" s="39"/>
    </row>
    <row r="16" s="1" customFormat="1" ht="31.5" hidden="1" spans="1:17">
      <c r="A16" s="8">
        <v>11</v>
      </c>
      <c r="B16" s="9" t="s">
        <v>117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9"/>
      <c r="O16" s="10">
        <f t="shared" si="0"/>
        <v>0</v>
      </c>
      <c r="P16" s="31"/>
      <c r="Q16" s="37">
        <f t="shared" ref="Q16:Q20" si="1">N16</f>
        <v>0</v>
      </c>
    </row>
    <row r="17" s="1" customFormat="1" hidden="1" spans="1:19">
      <c r="A17" s="8">
        <v>12</v>
      </c>
      <c r="B17" s="11" t="s">
        <v>118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9"/>
      <c r="O17" s="10">
        <f t="shared" si="0"/>
        <v>0</v>
      </c>
      <c r="P17" s="31"/>
      <c r="Q17" s="37">
        <f t="shared" si="1"/>
        <v>0</v>
      </c>
      <c r="S17" s="39"/>
    </row>
    <row r="18" s="1" customFormat="1" hidden="1" spans="1:17">
      <c r="A18" s="8">
        <v>13</v>
      </c>
      <c r="B18" s="9" t="s">
        <v>70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32"/>
      <c r="O18" s="10">
        <f t="shared" si="0"/>
        <v>0</v>
      </c>
      <c r="P18" s="31"/>
      <c r="Q18" s="37">
        <f t="shared" si="1"/>
        <v>0</v>
      </c>
    </row>
    <row r="19" s="1" customFormat="1" hidden="1" spans="1:17">
      <c r="A19" s="8">
        <v>14</v>
      </c>
      <c r="B19" s="11" t="s">
        <v>76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>
        <f t="shared" si="0"/>
        <v>0</v>
      </c>
      <c r="P19" s="31"/>
      <c r="Q19" s="37">
        <f t="shared" si="1"/>
        <v>0</v>
      </c>
    </row>
    <row r="20" s="1" customFormat="1" spans="1:17">
      <c r="A20" s="8">
        <v>15</v>
      </c>
      <c r="B20" s="11" t="s">
        <v>119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9">
        <v>308000</v>
      </c>
      <c r="O20" s="10">
        <f t="shared" si="0"/>
        <v>308000</v>
      </c>
      <c r="P20" s="31">
        <v>3000000</v>
      </c>
      <c r="Q20" s="37">
        <f t="shared" si="1"/>
        <v>308000</v>
      </c>
    </row>
    <row r="21" s="1" customFormat="1" spans="1:17">
      <c r="A21" s="8">
        <v>15</v>
      </c>
      <c r="B21" s="11" t="s">
        <v>120</v>
      </c>
      <c r="C21" s="10"/>
      <c r="D21" s="10">
        <v>3731963</v>
      </c>
      <c r="E21" s="10">
        <v>4210815</v>
      </c>
      <c r="F21" s="10"/>
      <c r="G21" s="10"/>
      <c r="H21" s="10"/>
      <c r="I21" s="10">
        <v>983400</v>
      </c>
      <c r="J21" s="10"/>
      <c r="K21" s="10">
        <v>2706000</v>
      </c>
      <c r="L21" s="10">
        <v>1803450</v>
      </c>
      <c r="M21" s="10">
        <v>1666500</v>
      </c>
      <c r="N21" s="32">
        <v>2862750</v>
      </c>
      <c r="O21" s="10">
        <f t="shared" si="0"/>
        <v>17964878</v>
      </c>
      <c r="P21" s="31">
        <v>44575000</v>
      </c>
      <c r="Q21" s="37">
        <f>O21</f>
        <v>17964878</v>
      </c>
    </row>
    <row r="22" s="1" customFormat="1" spans="1:19">
      <c r="A22" s="8">
        <v>16</v>
      </c>
      <c r="B22" s="9" t="s">
        <v>121</v>
      </c>
      <c r="C22" s="10">
        <v>45602700</v>
      </c>
      <c r="D22" s="10"/>
      <c r="E22" s="10"/>
      <c r="F22" s="10"/>
      <c r="G22" s="10"/>
      <c r="H22" s="10"/>
      <c r="I22" s="10"/>
      <c r="J22" s="10"/>
      <c r="K22" s="10"/>
      <c r="L22" s="10">
        <v>10471176</v>
      </c>
      <c r="M22" s="10"/>
      <c r="N22" s="29">
        <v>6182312</v>
      </c>
      <c r="O22" s="10">
        <f t="shared" si="0"/>
        <v>62256188</v>
      </c>
      <c r="P22" s="31">
        <v>80000000</v>
      </c>
      <c r="Q22" s="37">
        <f t="shared" ref="Q22:Q25" si="2">N22</f>
        <v>6182312</v>
      </c>
      <c r="S22" s="39"/>
    </row>
    <row r="23" s="1" customFormat="1" spans="1:19">
      <c r="A23" s="8">
        <v>17</v>
      </c>
      <c r="B23" s="9" t="s">
        <v>79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f t="shared" si="0"/>
        <v>0</v>
      </c>
      <c r="P23" s="10">
        <v>800000</v>
      </c>
      <c r="Q23" s="37">
        <f t="shared" si="2"/>
        <v>0</v>
      </c>
      <c r="S23" s="39"/>
    </row>
    <row r="24" s="1" customFormat="1" spans="1:19">
      <c r="A24" s="8">
        <v>18</v>
      </c>
      <c r="B24" s="9" t="s">
        <v>80</v>
      </c>
      <c r="C24" s="10">
        <v>393000</v>
      </c>
      <c r="D24" s="10">
        <v>64500</v>
      </c>
      <c r="E24" s="10"/>
      <c r="F24" s="10">
        <v>63000</v>
      </c>
      <c r="G24" s="10"/>
      <c r="H24" s="10"/>
      <c r="I24" s="10">
        <v>208500</v>
      </c>
      <c r="J24" s="10"/>
      <c r="K24" s="10">
        <v>42000</v>
      </c>
      <c r="L24" s="10"/>
      <c r="M24" s="10">
        <v>261000</v>
      </c>
      <c r="N24" s="29">
        <f>172500</f>
        <v>172500</v>
      </c>
      <c r="O24" s="10">
        <f t="shared" si="0"/>
        <v>1204500</v>
      </c>
      <c r="P24" s="10">
        <v>5362500</v>
      </c>
      <c r="Q24" s="37">
        <f t="shared" si="2"/>
        <v>172500</v>
      </c>
      <c r="S24" s="39"/>
    </row>
    <row r="25" s="1" customFormat="1" spans="1:19">
      <c r="A25" s="8">
        <v>19</v>
      </c>
      <c r="B25" s="9" t="s">
        <v>78</v>
      </c>
      <c r="C25" s="10">
        <v>3111480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9">
        <v>1399200</v>
      </c>
      <c r="O25" s="10">
        <f t="shared" si="0"/>
        <v>4510680</v>
      </c>
      <c r="P25" s="10">
        <v>2600000</v>
      </c>
      <c r="Q25" s="37">
        <f t="shared" si="2"/>
        <v>1399200</v>
      </c>
      <c r="S25" s="39"/>
    </row>
    <row r="26" s="1" customFormat="1" hidden="1" spans="1:19">
      <c r="A26" s="8">
        <v>20</v>
      </c>
      <c r="B26" s="9" t="s">
        <v>122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f t="shared" si="0"/>
        <v>0</v>
      </c>
      <c r="P26" s="10"/>
      <c r="Q26" s="37">
        <f>O26</f>
        <v>0</v>
      </c>
      <c r="S26" s="39"/>
    </row>
    <row r="27" s="1" customFormat="1" hidden="1" spans="1:17">
      <c r="A27" s="8">
        <v>21</v>
      </c>
      <c r="B27" s="9" t="s">
        <v>77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f t="shared" si="0"/>
        <v>0</v>
      </c>
      <c r="P27" s="10"/>
      <c r="Q27" s="37">
        <f>N27</f>
        <v>0</v>
      </c>
    </row>
    <row r="28" s="1" customFormat="1" hidden="1" spans="1:17">
      <c r="A28" s="8">
        <v>22</v>
      </c>
      <c r="B28" s="9" t="s">
        <v>123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0"/>
        <v>0</v>
      </c>
      <c r="P28" s="10"/>
      <c r="Q28" s="37"/>
    </row>
    <row r="29" s="1" customFormat="1" hidden="1" spans="1:17">
      <c r="A29" s="8" t="s">
        <v>124</v>
      </c>
      <c r="B29" s="9" t="s">
        <v>120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f t="shared" si="0"/>
        <v>0</v>
      </c>
      <c r="P29" s="10"/>
      <c r="Q29" s="37"/>
    </row>
    <row r="30" s="1" customFormat="1" spans="1:17">
      <c r="A30" s="9"/>
      <c r="B30" s="12" t="s">
        <v>7</v>
      </c>
      <c r="C30" s="13">
        <f>SUM(C6:C28)</f>
        <v>79273180</v>
      </c>
      <c r="D30" s="13">
        <f>SUM(D6:D29)</f>
        <v>17322463</v>
      </c>
      <c r="E30" s="13">
        <f t="shared" ref="E30:H30" si="3">SUM(E6:E27)</f>
        <v>4210815</v>
      </c>
      <c r="F30" s="13">
        <f t="shared" si="3"/>
        <v>7063000</v>
      </c>
      <c r="G30" s="13">
        <f t="shared" si="3"/>
        <v>0</v>
      </c>
      <c r="H30" s="13">
        <f t="shared" si="3"/>
        <v>0</v>
      </c>
      <c r="I30" s="13">
        <f>SUM(I6:I29)</f>
        <v>16521900</v>
      </c>
      <c r="J30" s="13">
        <f>SUM(J6:J28)</f>
        <v>0</v>
      </c>
      <c r="K30" s="13">
        <f t="shared" ref="K30:N30" si="4">SUM(K6:K27)</f>
        <v>14258000</v>
      </c>
      <c r="L30" s="13">
        <f t="shared" si="4"/>
        <v>12274626</v>
      </c>
      <c r="M30" s="13">
        <f>SUM(M6:M28)</f>
        <v>21907500</v>
      </c>
      <c r="N30" s="13">
        <f t="shared" si="4"/>
        <v>27129762</v>
      </c>
      <c r="O30" s="13">
        <f t="shared" si="0"/>
        <v>199961246</v>
      </c>
      <c r="P30" s="33">
        <f>SUM(P6:P29)</f>
        <v>285886875</v>
      </c>
      <c r="Q30" s="13">
        <f>SUM(Q6:Q27)</f>
        <v>42231890</v>
      </c>
    </row>
    <row r="31" spans="2:16">
      <c r="B31" s="14" t="s">
        <v>125</v>
      </c>
      <c r="C31" s="15">
        <f ca="1">TODAY()</f>
        <v>44279</v>
      </c>
      <c r="D31" s="16">
        <f ca="1">NOW()</f>
        <v>44279.4531712963</v>
      </c>
      <c r="I31" s="17"/>
      <c r="L31" s="17"/>
      <c r="O31" s="34"/>
      <c r="P31" s="35">
        <f>O30/P30</f>
        <v>0.699441854404824</v>
      </c>
    </row>
    <row r="32" spans="4:17">
      <c r="D32" s="17"/>
      <c r="E32" s="18"/>
      <c r="G32" s="17"/>
      <c r="I32" s="17"/>
      <c r="K32" s="17"/>
      <c r="M32" s="36" t="str">
        <f>'[2]TIDAK SETOR'!P33</f>
        <v>Cilacap,  31 Desember 2020</v>
      </c>
      <c r="O32" s="17"/>
      <c r="Q32" s="17"/>
    </row>
    <row r="33" ht="14.25" customHeight="1" spans="1:15">
      <c r="A33" s="19"/>
      <c r="D33" s="17"/>
      <c r="E33" s="18"/>
      <c r="F33" s="17"/>
      <c r="G33" s="17"/>
      <c r="H33" s="17"/>
      <c r="I33" s="17">
        <f>I12+I13</f>
        <v>15330000</v>
      </c>
      <c r="K33" s="17"/>
      <c r="M33" s="19" t="s">
        <v>126</v>
      </c>
      <c r="O33" s="17"/>
    </row>
    <row r="34" spans="1:15">
      <c r="A34" s="19"/>
      <c r="D34" s="17"/>
      <c r="E34" s="18"/>
      <c r="F34" s="17"/>
      <c r="G34" s="17"/>
      <c r="H34" s="17"/>
      <c r="I34" s="17"/>
      <c r="M34" s="19"/>
      <c r="O34" s="17"/>
    </row>
    <row r="35" spans="3:15">
      <c r="C35" s="17"/>
      <c r="G35" s="17"/>
      <c r="M35" s="19" t="s">
        <v>127</v>
      </c>
      <c r="O35" s="17"/>
    </row>
    <row r="36" spans="15:15">
      <c r="O36" s="17"/>
    </row>
    <row r="37" spans="7:15">
      <c r="G37" s="17"/>
      <c r="H37" s="17"/>
      <c r="L37" s="17"/>
      <c r="N37" s="17"/>
      <c r="O37" s="17"/>
    </row>
    <row r="38" spans="15:15">
      <c r="O38" s="17"/>
    </row>
    <row r="39" spans="10:10">
      <c r="J39" s="17"/>
    </row>
  </sheetData>
  <mergeCells count="4">
    <mergeCell ref="I3:L3"/>
    <mergeCell ref="P6:P8"/>
    <mergeCell ref="P9:P10"/>
    <mergeCell ref="P12:P13"/>
  </mergeCells>
  <printOptions verticalCentered="1"/>
  <pageMargins left="0.55" right="0" top="0.118110236220472" bottom="0.15748031496063" header="0.511811023622047" footer="0"/>
  <pageSetup paperSize="5" scale="75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Teluk Penyu</vt:lpstr>
      <vt:lpstr>Benteng Pendem</vt:lpstr>
      <vt:lpstr>Cipari</vt:lpstr>
      <vt:lpstr>Widarapayung</vt:lpstr>
      <vt:lpstr>Ketapang Indah </vt:lpstr>
      <vt:lpstr>Banyaknya pengunjun OW</vt:lpstr>
      <vt:lpstr>PENDAPATAN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2021-01-11T00:55:00Z</dcterms:created>
  <cp:lastPrinted>2021-01-11T04:00:00Z</cp:lastPrinted>
  <dcterms:modified xsi:type="dcterms:W3CDTF">2021-03-24T03:52:39Z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