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260" yWindow="45" windowWidth="9675" windowHeight="7575"/>
  </bookViews>
  <sheets>
    <sheet name="tabel 6.1 baru" sheetId="2" r:id="rId1"/>
    <sheet name="target" sheetId="4" r:id="rId2"/>
  </sheets>
  <definedNames>
    <definedName name="_xlnm._FilterDatabase" localSheetId="0" hidden="1">'tabel 6.1 baru'!$B$9:$AB$99</definedName>
    <definedName name="_xlnm.Print_Area" localSheetId="0">'tabel 6.1 baru'!$B$8:$AB$99</definedName>
    <definedName name="_xlnm.Print_Area" localSheetId="1">target!$D$8:$P$24</definedName>
  </definedNames>
  <calcPr calcId="144525"/>
</workbook>
</file>

<file path=xl/calcChain.xml><?xml version="1.0" encoding="utf-8"?>
<calcChain xmlns="http://schemas.openxmlformats.org/spreadsheetml/2006/main">
  <c r="W95" i="2" l="1"/>
  <c r="AA97" i="2"/>
  <c r="AA96" i="2"/>
  <c r="AA94" i="2"/>
  <c r="Y95" i="2" l="1"/>
  <c r="AA95" i="2" s="1"/>
  <c r="AA56" i="2"/>
  <c r="AA31" i="2"/>
  <c r="AA30" i="2"/>
  <c r="Q26" i="2"/>
  <c r="S23" i="2"/>
  <c r="Q23" i="2"/>
  <c r="W24" i="2"/>
  <c r="W23" i="2" s="1"/>
  <c r="S38" i="2"/>
  <c r="W38" i="2" s="1"/>
  <c r="Y38" i="2" s="1"/>
  <c r="Q39" i="2"/>
  <c r="S39" i="2" s="1"/>
  <c r="W39" i="2" s="1"/>
  <c r="Y39" i="2" s="1"/>
  <c r="Q38" i="2"/>
  <c r="Q37" i="2"/>
  <c r="S37" i="2" s="1"/>
  <c r="W37" i="2" s="1"/>
  <c r="Y37" i="2" s="1"/>
  <c r="Q35" i="2"/>
  <c r="Q34" i="2"/>
  <c r="Q33" i="2" s="1"/>
  <c r="S35" i="2"/>
  <c r="W35" i="2" s="1"/>
  <c r="Y35" i="2" s="1"/>
  <c r="Y26" i="2"/>
  <c r="W26" i="2"/>
  <c r="S26" i="2"/>
  <c r="AA27" i="2"/>
  <c r="S19" i="2"/>
  <c r="Q19" i="2"/>
  <c r="Z31" i="2"/>
  <c r="AA21" i="2"/>
  <c r="Q36" i="2" l="1"/>
  <c r="AA26" i="2"/>
  <c r="Y24" i="2"/>
  <c r="Y23" i="2" s="1"/>
  <c r="AA23" i="2" s="1"/>
  <c r="S36" i="2"/>
  <c r="Y36" i="2"/>
  <c r="W36" i="2"/>
  <c r="S33" i="2"/>
  <c r="AA33" i="2" s="1"/>
  <c r="AA20" i="2"/>
  <c r="AA19" i="2"/>
  <c r="AA29" i="2"/>
  <c r="AA28" i="2"/>
  <c r="AA32" i="2"/>
  <c r="AA35" i="2"/>
  <c r="AA34" i="2"/>
  <c r="AA39" i="2"/>
  <c r="AA38" i="2"/>
  <c r="AA37" i="2"/>
  <c r="AA25" i="2"/>
  <c r="AA24" i="2"/>
  <c r="AA22" i="2"/>
  <c r="AA18" i="2"/>
  <c r="AA17" i="2"/>
  <c r="AA16" i="2"/>
  <c r="AD30" i="2" l="1"/>
  <c r="AA36" i="2"/>
  <c r="AA59" i="2"/>
  <c r="AA58" i="2"/>
  <c r="Z58" i="2"/>
  <c r="AA57" i="2"/>
  <c r="Z99" i="2" l="1"/>
  <c r="Z98" i="2"/>
  <c r="AA48" i="2"/>
  <c r="AA46" i="2"/>
  <c r="O43" i="2" l="1"/>
  <c r="O93" i="2"/>
</calcChain>
</file>

<file path=xl/sharedStrings.xml><?xml version="1.0" encoding="utf-8"?>
<sst xmlns="http://schemas.openxmlformats.org/spreadsheetml/2006/main" count="791" uniqueCount="415">
  <si>
    <t>Kode Rekening</t>
  </si>
  <si>
    <t>Satuan</t>
  </si>
  <si>
    <t>K</t>
  </si>
  <si>
    <t>Rp (Ribu)</t>
  </si>
  <si>
    <t>Rp (Ribu)
APBD</t>
  </si>
  <si>
    <t>1.03.01</t>
  </si>
  <si>
    <t>PROGRAM PELAYANAN ADMINISTRASI PERKANTORAN</t>
  </si>
  <si>
    <t>PROGRAM PENUNJANG URUSAN PEMERINTAHAN DAERAH KABUPATEN/KOTA</t>
  </si>
  <si>
    <t>%</t>
  </si>
  <si>
    <t>PENYEDIAAN JASA PENUNJANG URUSAN PEMERINTAH DAERAH</t>
  </si>
  <si>
    <t>Tersedianya Administrasi umum kantor DPUPR</t>
  </si>
  <si>
    <t>bulan</t>
  </si>
  <si>
    <t>Penyediaan Jasa Komunikasi, Sumber Daya Air dan Listrik</t>
  </si>
  <si>
    <t>Penyediaan Jasa Administrasi Keuangan</t>
  </si>
  <si>
    <t>Penyediaan Jasa Pelayanan Umum Kantor</t>
  </si>
  <si>
    <t>ADMINISTRASI UMUM PERANGKAT DAERAH</t>
  </si>
  <si>
    <t>Penyediaan Alat Tulis Kantor</t>
  </si>
  <si>
    <t>Penyediaan Barang Cetakan dan Penggandaan</t>
  </si>
  <si>
    <t>Penyediaan Makanan dan Minuman</t>
  </si>
  <si>
    <t>Penyediaan Bahan Logistik Kantor</t>
  </si>
  <si>
    <t>Rapat-Rapat Koordinasi dan Konsultasi Ke Luar Daerah</t>
  </si>
  <si>
    <t>Penyelenggaraan Rapat Koordinasi dan Konsultasi SKPD</t>
  </si>
  <si>
    <t>BELANJA TIDAK LANGSUNG</t>
  </si>
  <si>
    <t>ADMINISTRASI KEUANGAN PERANGKAT DAERAH</t>
  </si>
  <si>
    <t>Tersedianya Administrasi keuangan perangkat daerah</t>
  </si>
  <si>
    <t>Penyediaan Gaji dan Tunjangan ASN</t>
  </si>
  <si>
    <t>PROGRAM PENINGKATAN SARANA DAN PRASARANA APARATUR</t>
  </si>
  <si>
    <t>PENGADAAN BARANG MILIK DAERAH PENUNJANG URUSAN PEMERINTAH DAERAH</t>
  </si>
  <si>
    <t>Jumlah pengadaan barang milik daerah</t>
  </si>
  <si>
    <t>unit</t>
  </si>
  <si>
    <t>Pengadaan Peralatan Gedung Kantor</t>
  </si>
  <si>
    <t>Pengadaan Peralatan dan Mesin Lainnya</t>
  </si>
  <si>
    <t>PEMELIHARAAN BARANG MILIK DAERAH PENUNJANG URUSAN PEMERINTAH DAERAH</t>
  </si>
  <si>
    <t>Jumlah barang milik daerah yang terpelihara</t>
  </si>
  <si>
    <t>Pemeliharaan Rutin/Berkala Gedung Kantor</t>
  </si>
  <si>
    <t>Pemeliharaan/Rehabilitasi Gedung Kantor dan Bangunan Lainnya</t>
  </si>
  <si>
    <t>Pemeliharaan Rutin/Berkala Kendaraan Dinas/Operasional</t>
  </si>
  <si>
    <t>Penyediaan Jasa Pemeliharaan, Biaya Pemeliharaan, Pajak, dan Perizinan Kendaraan Dinas Operasional atau Lapangan</t>
  </si>
  <si>
    <t>Pemeliharaan Rutin/Berkala Peralatan Gedung Kantor</t>
  </si>
  <si>
    <t>Pemeliharaan Peralatan dan Mesin Lainnya</t>
  </si>
  <si>
    <t>PROGRAM PENINGKATAN DISIPLIN APARATUR</t>
  </si>
  <si>
    <t>ADMINISTRASI KEPEGAWAIAN PERANGKAT DAERAH</t>
  </si>
  <si>
    <t>Jumlah pegawai yang terfasilitasi administrasi kepegwaian perangkat daerah</t>
  </si>
  <si>
    <t>orang</t>
  </si>
  <si>
    <t>Pengadaan Pakaian Khusus Hari-Hari Tertentu</t>
  </si>
  <si>
    <t>Pengadaan Pakaian Dinas Beserta Atribut Kelengkapannya</t>
  </si>
  <si>
    <t>Pendidikan dan Pelatihan Formal</t>
  </si>
  <si>
    <t>Pendidikan dan Pelatihan Pegawai Berdasarkan Tugas dan Fungsi</t>
  </si>
  <si>
    <t>PROGRAM PERENCANAAN DAN PELAPORAN KINERJA</t>
  </si>
  <si>
    <t>PERENCANAAN, PENGANGGARAN DAN EVALUASI KINERJA PERANGKAT DAERAH</t>
  </si>
  <si>
    <t>Terpenuhinya Dokumen Perencanaan Pembangunan Daerah</t>
  </si>
  <si>
    <t>dokumen</t>
  </si>
  <si>
    <t>1.03.10</t>
  </si>
  <si>
    <t>Penyusunan Renja Perangkat Daerah</t>
  </si>
  <si>
    <t>Penyusunan Dokumen Perencanaan Perangkat Daerah</t>
  </si>
  <si>
    <t>Evaluasi, Monitoring Kegiatan dan Pelaporan SAKIP</t>
  </si>
  <si>
    <t>Evaluasi Kinerja Perangkat Daerah</t>
  </si>
  <si>
    <t>PROGRAM PEMBANGUNAN JALAN DAN JEMBATAN</t>
  </si>
  <si>
    <t>PROGRAM PENYELENGGARAAN JALAN</t>
  </si>
  <si>
    <t>PROGRAM PEMELIHARAAN /REHABILITASI JALAN DAN JEMBATAN</t>
  </si>
  <si>
    <t>Penyelenggaraan Jalan Kabupaten/Kota</t>
  </si>
  <si>
    <t>Pembangunan Jembatan</t>
  </si>
  <si>
    <t>paket</t>
  </si>
  <si>
    <t>Rekonstruksi Jalan</t>
  </si>
  <si>
    <t>Rehabilitasi Jalan</t>
  </si>
  <si>
    <t>Pemeliharaan Rutin Jalan</t>
  </si>
  <si>
    <t>PROGRAM PEMBERDAYAAN PENGGUNA JASA KONSTRUKSI</t>
  </si>
  <si>
    <t>PROGRAM PENGEMBANGAN JASA KONSTRUKSI</t>
  </si>
  <si>
    <t>1.03.12</t>
  </si>
  <si>
    <t>Bimbingan teknis Tenaga Terampil Konstruksi</t>
  </si>
  <si>
    <t>Penyelenggaraan  Pelatihan  Tenaga  Terampil Konstruksi</t>
  </si>
  <si>
    <t>jumlah pelatihan tenaga terampil konstruksi</t>
  </si>
  <si>
    <t>kali</t>
  </si>
  <si>
    <t>Pelaksanaan Pelatihan Tenaga Terampil Konstruksi</t>
  </si>
  <si>
    <t>PROGRAM PERENCANAAN TATA RUANG</t>
  </si>
  <si>
    <t>PROGRAM PENYELENGGARAAN PENATAAN RUANG</t>
  </si>
  <si>
    <t>Penetapan Rencana Tata Ruang Wilayah (RTRW) dan Rencana Rinci Tata Ruang (RRTR) Kabupaten/Kota</t>
  </si>
  <si>
    <t>Jumlah dokumen rencana Tata Ruang yang tersusun (RTRW dan RDTR)</t>
  </si>
  <si>
    <t>Penyusunan Perda RDTR</t>
  </si>
  <si>
    <t xml:space="preserve">PROGRAM PENGENDALIAN PEMANFAATAN RUANG </t>
  </si>
  <si>
    <t>Sosialisasi Kebijakan, Norma, Standar, Prosedur dan manual Pengendalian Pemanfaatan Ruang</t>
  </si>
  <si>
    <t>1.03.08</t>
  </si>
  <si>
    <t>Fasilitasi Kegiatan BKPRD</t>
  </si>
  <si>
    <t>Jumlah ijin rekomendasi teknis pemanfaatan ruang</t>
  </si>
  <si>
    <t>Koordinasi dan Sinkronisasi Pemanfaatan Ruang untuk Investasi dan Pembangunan Daerah</t>
  </si>
  <si>
    <t>PROGRAM PENATAAN BANGUNAN GEDUNG</t>
  </si>
  <si>
    <t>Jumlah bangunan gedung yang ditangani</t>
  </si>
  <si>
    <t>Penyelenggaraan Penerbitan Izin Mendirikan Bangunan (IMB), Sertifikat Laik Fungsi (SLF), peran Tenaga Ahli Bangunan Gedung (TABG), Pendataan Bangunan Gedung, serta Implementasi SIMBG</t>
  </si>
  <si>
    <t>Perencanaan, Pembangunan, Pengawasan, dan Pemanfaatan Bangunan Gedung Daerah Kabupaten/Kota</t>
  </si>
  <si>
    <t>KEPALA DINAS PEKERJAAN UMUM</t>
  </si>
  <si>
    <t xml:space="preserve">DAN PENATAAN RUANG </t>
  </si>
  <si>
    <t>KABUPATEN CILACAP</t>
  </si>
  <si>
    <t>Ir. A. RISTIYANTO, MT</t>
  </si>
  <si>
    <t>Pembina  Utama Muda</t>
  </si>
  <si>
    <t>NIP. 19640503 199309 1 001</t>
  </si>
  <si>
    <t>Tujuan</t>
  </si>
  <si>
    <t>Sasaran</t>
  </si>
  <si>
    <t>target</t>
  </si>
  <si>
    <t>2023</t>
  </si>
  <si>
    <t>2024</t>
  </si>
  <si>
    <t>2025</t>
  </si>
  <si>
    <t>2026</t>
  </si>
  <si>
    <t>2022</t>
  </si>
  <si>
    <t>Unit Kerja Perangkat Daerah Penangung Jawab</t>
  </si>
  <si>
    <t>Lokasi</t>
  </si>
  <si>
    <t>Target Kinerja Program dan Kerangka Pendanaan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</si>
  <si>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</si>
  <si>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</si>
  <si>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</si>
  <si>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</si>
  <si>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</si>
  <si>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</si>
  <si>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</si>
  <si>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</si>
  <si>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</si>
  <si>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</si>
  <si>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</si>
  <si>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</si>
  <si>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</si>
  <si>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</si>
  <si>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</si>
  <si>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</si>
  <si>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</si>
  <si>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</si>
  <si>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</si>
  <si>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</si>
  <si>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12</t>
  </si>
  <si>
    <t>1</t>
  </si>
  <si>
    <t>-</t>
  </si>
  <si>
    <t>Cilacap,          Januari 2022</t>
  </si>
  <si>
    <t>Kab. Cilacap</t>
  </si>
  <si>
    <t>5</t>
  </si>
  <si>
    <t>Program/Kegiatan</t>
  </si>
  <si>
    <t>1.03.10.201</t>
  </si>
  <si>
    <t>1.03.10.201.01</t>
  </si>
  <si>
    <t>1.03.10.201.02</t>
  </si>
  <si>
    <t>M²</t>
  </si>
  <si>
    <t>Survey Kondisi Jalan/Jembatan</t>
  </si>
  <si>
    <t>1.03.10.201.04</t>
  </si>
  <si>
    <t>1.03.10.201.05</t>
  </si>
  <si>
    <t>1.03.10.201.08</t>
  </si>
  <si>
    <t>Km</t>
  </si>
  <si>
    <t>1.03.10.201.09</t>
  </si>
  <si>
    <t>Panjang Jalan yang Direhabilitasi</t>
  </si>
  <si>
    <t>1.03.10.201.11</t>
  </si>
  <si>
    <t>Panjang Jembatan yang Dibangun</t>
  </si>
  <si>
    <t>1.03.10.201.12</t>
  </si>
  <si>
    <t>Penetapan Kebijakan dalam rangka Pelaksanaan Penataan Ruang</t>
  </si>
  <si>
    <t>Sosialisasi Kebijakan dan Peraturan Perundang- undangan Bidang Penataan Ruang</t>
  </si>
  <si>
    <t>Koordinasi dan Sinkronisasi Pemanfaatan Ruang
Daerah Kabupaten/Kota</t>
  </si>
  <si>
    <t>Pembebasan Lahan/Tanah untuk Penyelenggaraan Jalan</t>
  </si>
  <si>
    <t>Luas Lahan yang Tersedia untuk Penyelenggaraan Jalan</t>
  </si>
  <si>
    <t>Penyusunan Rencana, Kebijakan, dan Strategi Pengembangan Jaringan  Jalan  serta Perencanaan Teknis Penyelenggaraan Jalan dan Jembatan</t>
  </si>
  <si>
    <t>Panjang Jalan yang dilakukan Rekonstruksi Jalan</t>
  </si>
  <si>
    <t>1.03.12.201</t>
  </si>
  <si>
    <t>1.03.12.201.01</t>
  </si>
  <si>
    <t>Pelaksanaan Persetujuan Substansi, Evaluasi, Konsultasi Evaluasi dan Penetapan RTRW Kabupaten/Kota</t>
  </si>
  <si>
    <t>1.03.12.201.02</t>
  </si>
  <si>
    <t>Pelaksanaan Persetujuan Substansi, Evaluasi, Konsultasi Evaluasi dan Penetapan RRTR Kabupaten/Kota</t>
  </si>
  <si>
    <t>Jumlah Dokumen Persetujuan Substansi, Evaluasi dan Penetapan RTRW Kabupaten/Kota</t>
  </si>
  <si>
    <t>Jumlah Dokumen Persetujuan Substansi, Evaluasi dan Penetapan RRTR Kabupaten/Kota</t>
  </si>
  <si>
    <t>1.03.12.201.03</t>
  </si>
  <si>
    <t>1.03.12.201.04</t>
  </si>
  <si>
    <t>Jumlah Dokumen Sosialisasi Kebijakan dan Peraturan Perundang-undangan Bidang Penataan ruang</t>
  </si>
  <si>
    <t>1.03.12.203</t>
  </si>
  <si>
    <t>1.03.12.203.01</t>
  </si>
  <si>
    <t>Jumlah Dokumen Koordinasi dan Sinkronisasi Pemanfaatan Ruang untuk Investasi dan Pembangunan Daerah</t>
  </si>
  <si>
    <t>1.03.08.201</t>
  </si>
  <si>
    <t>1.03.08.201.01</t>
  </si>
  <si>
    <t>Jumlah Penyelenggaraan Penerbitan Persyaratan Bangunan Gedung (PBG), Sertifikat Laik Fungsi (SLF), peran Tim Profesi Ahli (TPA), Pendataan Bangunan Gedung, serta Implementasi SIMBG</t>
  </si>
  <si>
    <t>1.03.08.201.02</t>
  </si>
  <si>
    <t>1.03.11.201</t>
  </si>
  <si>
    <t>1.03.11.201.04</t>
  </si>
  <si>
    <t>Jumlah   Tenaga   Kerja   Konstruksi   Kualifikasi Jabatan Operator dan Teknisi atau Analis yang
Mengikuti Pelatihan</t>
  </si>
  <si>
    <t>Ijin</t>
  </si>
  <si>
    <t>Unit</t>
  </si>
  <si>
    <t>Jumlah Unit Peralatan dan Mesin Lainnya yang Disediakan</t>
  </si>
  <si>
    <t>Penyediaan Peralatan dan Perlengkapan Kantor</t>
  </si>
  <si>
    <t>Jumlah Pegawai Berdasarkan Tugas dan Fungsi yang Mengikuti Pendidikan dan Pelatihan</t>
  </si>
  <si>
    <t>1.03.01.201</t>
  </si>
  <si>
    <t>1.03.01.201.01</t>
  </si>
  <si>
    <t>1.03.01.201.07</t>
  </si>
  <si>
    <t>1.03.01.202</t>
  </si>
  <si>
    <t>1.03.01.202.01</t>
  </si>
  <si>
    <t>1.03.01.205</t>
  </si>
  <si>
    <t>1.03.01.205.02</t>
  </si>
  <si>
    <t>1.03.01.205.09</t>
  </si>
  <si>
    <t>1.03.01.206</t>
  </si>
  <si>
    <t>1.03.01.206.02</t>
  </si>
  <si>
    <t>1.03.01.206.04</t>
  </si>
  <si>
    <t>1.03.01.206.05</t>
  </si>
  <si>
    <t>1.03.01.206.09</t>
  </si>
  <si>
    <t>1.03.01.207</t>
  </si>
  <si>
    <t>1.03.01.207.06</t>
  </si>
  <si>
    <t>1.03.01.209</t>
  </si>
  <si>
    <t>1.03.01.209.02</t>
  </si>
  <si>
    <t>1.03.01.209.06</t>
  </si>
  <si>
    <t>1.03.01.209.09</t>
  </si>
  <si>
    <t>Jumlah Dokumen Perencanaan Perangkat Daerah</t>
  </si>
  <si>
    <t>Jumlah Laporan Evaluasi Kinerja Perangkat Daerah</t>
  </si>
  <si>
    <t>Jumlah Orang yang Menerima Gaji dan Tunjangan ASN</t>
  </si>
  <si>
    <t>orang / bulan</t>
  </si>
  <si>
    <t>Laporan</t>
  </si>
  <si>
    <t>Jumlah Paket Pakaian Dinas beserta Atribut Kelengkapan</t>
  </si>
  <si>
    <t>Jumlah Paket Peralatan dan Perlengkapan Kantor yang Disediakan</t>
  </si>
  <si>
    <t>Jumlah Paket Bahan Logistik Kantor yang Disediakan</t>
  </si>
  <si>
    <t>Jumlah Paket Barang Cetakan dan Penggandaan yang Disediakan</t>
  </si>
  <si>
    <t>Jumlah Laporan Penyelenggaraan Rapat Koordinasi dan Konsultasi SKPD</t>
  </si>
  <si>
    <t>Jumlah Kendaraan Dinas Operasional atau Lapangan yang Dipelihara dan dibayarkan Pajak dan Perizinannya</t>
  </si>
  <si>
    <t>Jumlah Peralatan dan Mesin Lainnya yang Dipelihara</t>
  </si>
  <si>
    <t>1.03.01.208</t>
  </si>
  <si>
    <t>1.03.01.208.02</t>
  </si>
  <si>
    <t>Jumlah Laporan Penyediaan Jasa Komunikasi, Sumber Daya Air dan Listrik yang Disediakan</t>
  </si>
  <si>
    <t>1.03.01.208.04</t>
  </si>
  <si>
    <t>laporan</t>
  </si>
  <si>
    <t>Jumlah Laporan Penyediaan Jasa Pelayanan Umum Kantor yang Disediakan</t>
  </si>
  <si>
    <t>1.03.08.201.03</t>
  </si>
  <si>
    <t>1.03.08.201.04</t>
  </si>
  <si>
    <t>1.03.08.201.05</t>
  </si>
  <si>
    <t>1.03.08.201.06</t>
  </si>
  <si>
    <t>1.03.08.201.07</t>
  </si>
  <si>
    <t>1.03.08.201.08</t>
  </si>
  <si>
    <t>1.03.08.201.09</t>
  </si>
  <si>
    <t>1.03.08.201.10</t>
  </si>
  <si>
    <t>1.03.08.201.11</t>
  </si>
  <si>
    <t>Penyusunan Regulasi Terkait Bangunan Gedung
Kabupaten/Kota</t>
  </si>
  <si>
    <t>Identifikasi, Penetapan, Penyelenggaraan Bangunan Gedung Cagar Budaya yang Dilestarikan Milik Pemerintah Kabupaten/Kota</t>
  </si>
  <si>
    <t>Bantuan Teknis bagi Masyarakat Pemilik Bangunan Gedung Cagar Budaya yang Ditetapkan Tingkat Kabupaten/Kota</t>
  </si>
  <si>
    <t>pengelola</t>
  </si>
  <si>
    <t>Pemberian Kompensasi, Insentif dan Disinsentif kepada Pemilik, Pengguna, dan/atau Pengelola Bangunan Gedung Cagar Budaya Daerah Kabupaten/Kota</t>
  </si>
  <si>
    <t>Penilikan  Terhadap  Penyelenggaraan  Bangunan Gedung oleh Penilik Bangunan</t>
  </si>
  <si>
    <t>Jumlah Bangunan Gedung yang Telah Dilakukan Penilikan oleh Penilik Bangunan</t>
  </si>
  <si>
    <t>Pemeriksaan Kelaikan Fungsi Rumah Tinggal Tunggal dan Rumah Deret dalam rangka Penerbitan Sertifikat Laik Fungsi</t>
  </si>
  <si>
    <t>Jumlah Rumah Tinggal Tunggal dan Rumah Deret yang Telah Dilakukan Pemeriksaan Kelaikan Fungsi</t>
  </si>
  <si>
    <t>1.03.11.202</t>
  </si>
  <si>
    <t>1.03.11.203</t>
  </si>
  <si>
    <t>1.03.11.202.01</t>
  </si>
  <si>
    <t>Pengelolaan Operasional Layanan Informasi Jasa Konstruksi</t>
  </si>
  <si>
    <t>Jumlah   Laporan   Penyelenggaraan   Dukungan Manajemen Sistem Informasi Jasa Konstruksi</t>
  </si>
  <si>
    <t>1.03.11.202.02</t>
  </si>
  <si>
    <t>1.03.11.202.03</t>
  </si>
  <si>
    <t>1.03.11.202.06</t>
  </si>
  <si>
    <t>1.03.11.202.07</t>
  </si>
  <si>
    <t>1.03.11.202.08</t>
  </si>
  <si>
    <t>1.03.11.202.09</t>
  </si>
  <si>
    <t>1.03.11.202.10</t>
  </si>
  <si>
    <t>Penyediaan    Perangkat    Pendukung    Layanan Informasi Jasa Konstruksi</t>
  </si>
  <si>
    <t>Jumlah Data dan Informasi yang Dihasilkan dari
Perangkat  Pendukung  Layanan  Informasi  Jasa Konstruksi</t>
  </si>
  <si>
    <t>Penyelenggaraan   Pelatihan   untuk   Peningkatan Kapasitas Administrator SIPJAKI</t>
  </si>
  <si>
    <t>Jumlah Orang yang Mengikuti Penyelenggaraan Pelatihan untuk Peningkatan Kapasitas Administrator SIPJAKI</t>
  </si>
  <si>
    <t>Penyusunan  Data  dan  Informasi  Tenaga  Kerja
dan Badan Usaha</t>
  </si>
  <si>
    <t>Penyusunan Data dan Informasi Profil Pekerjaan
Konstruksi</t>
  </si>
  <si>
    <t>Penerbitan Izin Usaha Jasa Konstruksi Nasional
(Non Kecil dan Kecil)</t>
  </si>
  <si>
    <t>1.03.11.204</t>
  </si>
  <si>
    <t>1.03.11.203.01</t>
  </si>
  <si>
    <t>1.03.11.203.02</t>
  </si>
  <si>
    <t>1.03.11.203.03</t>
  </si>
  <si>
    <t>Dukungan/Fasilitasi Penyelenggaraan Penerbitan Rekomendasi Teknis IUJK Nasional</t>
  </si>
  <si>
    <t>Jumlah Rekomendasi Teknis IUJK Nasional yang Diterbitkan</t>
  </si>
  <si>
    <t>Pembinaan  dan  Peningkatan  Kapasitas  Badan Usaha Jasa Konstruksi</t>
  </si>
  <si>
    <t>1.03.11.204.01</t>
  </si>
  <si>
    <t>Penyusunan SOP/Pedoman Tertib Usaha, Tertib Penyelenggaraan,  dan  Tertib  Pemanfaatan  Jasa
Konstruksi</t>
  </si>
  <si>
    <t>1.03.11.204.02</t>
  </si>
  <si>
    <t>1.03.11.204.03</t>
  </si>
  <si>
    <t>Bimbingan Teknis tentang Tertib Usaha, Tertib Penyelenggaraan, dan Tertib Pemanfaatan Jasa Konstruksi</t>
  </si>
  <si>
    <t>Pengawasan  dan  Evaluasi  Tertib  Usaha,  Tertib
Penyelenggaraan,  dan  Tertib  Pemanfaatan  Jasa Konstruksi</t>
  </si>
  <si>
    <t>Jumlah   Dokumen   Pengawasan   dan   Evaluasi
Tertib Usaha, Tertib Pengelenggaraan, dan Tertib Pemanfaatan Jasa Konstruksi</t>
  </si>
  <si>
    <t>Pembangunan Jalan</t>
  </si>
  <si>
    <t>Panjang jalan yang dibangun</t>
  </si>
  <si>
    <t>Rp( Ribu)</t>
  </si>
  <si>
    <t>40</t>
  </si>
  <si>
    <t>95</t>
  </si>
  <si>
    <t>7</t>
  </si>
  <si>
    <t>10</t>
  </si>
  <si>
    <t>2</t>
  </si>
  <si>
    <t>150</t>
  </si>
  <si>
    <t>Presentase panjang jalan kabupaten dalam kondisi baik</t>
  </si>
  <si>
    <t>Penyusunan Data dan Informasi Ketersediaan / Penggunaan Material dan Peralatan</t>
  </si>
  <si>
    <t>Jumlah Data dan Informasi Ketersediaan / Penggunaan Material dan Peralatan</t>
  </si>
  <si>
    <t>NO</t>
  </si>
  <si>
    <t>TUJUAN</t>
  </si>
  <si>
    <t>SASARAN</t>
  </si>
  <si>
    <t>1.03.10.201.18</t>
  </si>
  <si>
    <t>Rehabilitasi Jembatan</t>
  </si>
  <si>
    <t>Panjang Jembatan yang Direhabilitasi</t>
  </si>
  <si>
    <t>M</t>
  </si>
  <si>
    <t>Panjang Jalan Kabupaten yang ditangani</t>
  </si>
  <si>
    <t>Jumlah dokumen perencanaan</t>
  </si>
  <si>
    <t>68,00</t>
  </si>
  <si>
    <t>69,00</t>
  </si>
  <si>
    <t>70,00</t>
  </si>
  <si>
    <t>71,00</t>
  </si>
  <si>
    <t>8</t>
  </si>
  <si>
    <t>200.000</t>
  </si>
  <si>
    <t>2.000.000</t>
  </si>
  <si>
    <t>Pengawasan Tertib Usaha, Tertib Penyelenggaraan dan Tertib Pemanfaatan  Jasa Konstruksi</t>
  </si>
  <si>
    <t>Indikator Tujuan / Sasaran</t>
  </si>
  <si>
    <t>Program, Kegiatan dan Sub Kegiatan</t>
  </si>
  <si>
    <t>Indikator Kinerja Program (outcome), Kegiatan (output) dan Sub Kegiatan (output)</t>
  </si>
  <si>
    <t>Kondisi awal 2022</t>
  </si>
  <si>
    <t>Target akhir Renstra</t>
  </si>
  <si>
    <t>Tabel 6.1 Rencana Program, Kegiatan Indikator Kinerja, Kelompok sasaran, dan Pendanaan Indikatif DPUPR Kabupaten Cilacap Tahun 2023 - 2026</t>
  </si>
  <si>
    <t>SEKRE</t>
  </si>
  <si>
    <t>Penyelenggaraan Bangunan Gedung di Wilayah Daerah Kabupaten/Kota, Pemberian Izin Mendirikan Bangunan (IMB) dan Sertifikat Laik Fungsi Bangunan Gedung</t>
  </si>
  <si>
    <t>TB</t>
  </si>
  <si>
    <t>BM</t>
  </si>
  <si>
    <t>TR</t>
  </si>
  <si>
    <t>TARGET AKHIR RPD</t>
  </si>
  <si>
    <t>Presentase panjang jalan kabupaten dalam kondisi baik (%)</t>
  </si>
  <si>
    <t>PROGRAM</t>
  </si>
  <si>
    <t>INDIKATOR</t>
  </si>
  <si>
    <t>Program Penunjang Urusan Pemerintahan Daerah Kabupaten/Kota</t>
  </si>
  <si>
    <t>Program Penataan Bangunan Gedung</t>
  </si>
  <si>
    <t>Pendaftaran Huruf Daftar Nomor (HDNo) Bangunan Gedung Negara</t>
  </si>
  <si>
    <t>Program Pengembangan Jasa Konstruksi</t>
  </si>
  <si>
    <t>Program Penyelenggaraan Penataan Ruang</t>
  </si>
  <si>
    <t>Presentase bangunan publik dalam kondisi baik (%)</t>
  </si>
  <si>
    <t>Penyelenggaraan Sistem Informasi Jasa Konstruksi Cakupan Daerah Kabupaten/Kota</t>
  </si>
  <si>
    <t>Bantuan Teknis Pembangunan Bangunan Gedung Negara Daerah Kabupaten/Kota</t>
  </si>
  <si>
    <t>Monitoring dan Evaluasi Penyelenggaraan Bangunan Gedung Negara Daerah Kabupaten/Kota</t>
  </si>
  <si>
    <t>Penyusunan Data dan Informasi Tertib Penyelenggaraan Pekerjaan Konstruksi</t>
  </si>
  <si>
    <t>Penyusunan Data dan Informasi Kecelakaan Kerja Proyek Konstruksi</t>
  </si>
  <si>
    <t>27</t>
  </si>
  <si>
    <t>20</t>
  </si>
  <si>
    <t>286</t>
  </si>
  <si>
    <t>4</t>
  </si>
  <si>
    <t>13</t>
  </si>
  <si>
    <t>Meningkatkan Kinerja Dinas Pekerjaan Umum dan Penataan Ruang</t>
  </si>
  <si>
    <t>Meningkatnya kinerja pelayanan di Dinas Pekerjaan Umum dan Penataan Ruang</t>
  </si>
  <si>
    <t>Nilai Akuntabilitas Kinerja Instansi Pemerintah (AKIP)</t>
  </si>
  <si>
    <t>Nilai SKM</t>
  </si>
  <si>
    <t>Presentase ketercapaian perencanaan dan keuangan perangkat daerah</t>
  </si>
  <si>
    <t>Presentase terpenuhinya layanan umum dan kepegawaian perangkat daerah</t>
  </si>
  <si>
    <t>Rasio tenaga operator/teknis/analisis yang memiliki sertifikat kompetensi</t>
  </si>
  <si>
    <t>Presentase ketercapaian perencanaan dan keuangan perangkat daerah (%)</t>
  </si>
  <si>
    <t>Presentase terpenuhinya layanan umum dan kepegawaian perangkat daerah (%)</t>
  </si>
  <si>
    <t>Program Penyelenggaraan Jalan</t>
  </si>
  <si>
    <t>Rasio tenaga operator/teknis/analisis yang memiliki sertifikat kompetensi (%)</t>
  </si>
  <si>
    <t>Meningkatnya ketaatan terhadap Rencana Tata Ruang</t>
  </si>
  <si>
    <t>91</t>
  </si>
  <si>
    <t>92</t>
  </si>
  <si>
    <t>94</t>
  </si>
  <si>
    <t>93</t>
  </si>
  <si>
    <t>Meningkatnya ketersediaan dokumen Penyelenggaraan Penataan Ruang</t>
  </si>
  <si>
    <t>Prosentase dokumen Rencana Tata Ruang</t>
  </si>
  <si>
    <t>44</t>
  </si>
  <si>
    <t>Prosentase Kesesuaian Pemanfaatan Ruang</t>
  </si>
  <si>
    <t>55</t>
  </si>
  <si>
    <t>Tingkat kemantapan jalan</t>
  </si>
  <si>
    <t>1.03.08.201.12</t>
  </si>
  <si>
    <t>Rehabilitasi, Renovasi dan Ubahsuai Bangunan Gedung untuk Kepentingan Strategis Daerah Kabupaten/Kota</t>
  </si>
  <si>
    <t>Jumlah Regulasi Terkait Bangunan Gedung Kabupaten/Kota yang Disusun</t>
  </si>
  <si>
    <t>Jumlah Konsultasi Bantuan Teknis
Pembangunan Bangunan Gedung Negara Daerah Kabupaten/Kota</t>
  </si>
  <si>
    <t>Jumlah Dokumen Monitoring dan Evaluasi Penyelenggaraan Bangunan Gedung Negara Daerah Kabupaten/Kota</t>
  </si>
  <si>
    <t>Jumlah Bangunan Gedung Milik Pemerintah Kabupaten/Kota yang Dilakukan Identifikasi dan Penetapan sebagai Cagar Budaya yang Dilestarikan</t>
  </si>
  <si>
    <t>Jumlah Pemilik Bangunan Gedung Cagar Budaya yang Ditetapkan Tingkat Kabupaten/Kota yang Mendapatkan Bantuan teknis</t>
  </si>
  <si>
    <t>Jumlah Bangunan Gedung Negara yang Telah Dilakukan Pendaftaran Huruf Daftar Nomor (HDNo)</t>
  </si>
  <si>
    <t>Jumlah Data dan Informasi Profil Pekerjaan Konstruksi</t>
  </si>
  <si>
    <t>Jumlah Data dan Informasi Tertib Penyelenggaraan Pekerjaan Konstruksi</t>
  </si>
  <si>
    <t>Jumlah Data dan Informasi Kecelakaan Kerja Proyek Konstruksi</t>
  </si>
  <si>
    <t>Jumlah Peraturan di Daerah Terkait Perizinan Berusaha Berbasis Risiko Subsektor Jasa Konstruksi.</t>
  </si>
  <si>
    <t>Jumlah Peserta yang Mengikuti Pembinaan dan Peningkatan Kapasitas Badan Usaha Jasa Konstruksi</t>
  </si>
  <si>
    <t>Jumlah SOP/Pedoman Tertib Usaha, Tertib Penyelenggaraan, dan Tertib Pemanfaatan Jasa Konstruksi</t>
  </si>
  <si>
    <t>Jumlah Peserta yang Mengikuti Bimbingan Teknis Tentang Tertib Usaha, Tertib Penyelenggaraan, dan Tertib Pemanfaatan Jasa Konstruksi</t>
  </si>
  <si>
    <t>Presentase bangunan pemerintah dalam kondisi baik (%)</t>
  </si>
  <si>
    <t>Meningkatkan kualitas kebinamargaan</t>
  </si>
  <si>
    <t>Meningkatnya kualitas jalan dan jembatan</t>
  </si>
  <si>
    <t>Pertumbuhan tingkat kemantapan jalan (%)</t>
  </si>
  <si>
    <t>Tingkat kemantapan jalan (%)</t>
  </si>
  <si>
    <t>Meningkatkan kualitas bangunan gedung yang memadai dan layak teknis</t>
  </si>
  <si>
    <t xml:space="preserve">Meningkatnya kualitas Bangunan Gedung di Wilayah Daerah Kabupaten/Kota, Pemberian Izin Mendirikan Bangunan/PBG dan Sertifikat Laik Fungsi Bangunan Gedung (SLF)
</t>
  </si>
  <si>
    <t>Presentase Rekomtek  Izin
Mendirikan Bangunan/PBG dan Sertifikat Laik Fungsi Bangunan Gedung (SLF)</t>
  </si>
  <si>
    <t>Pertumbuhan tingkat kemantapan jalan</t>
  </si>
  <si>
    <t>Kondisi awal 2021</t>
  </si>
  <si>
    <t>Presentase bangunan pemerintah dalam kondisi baik</t>
  </si>
  <si>
    <t>DO</t>
  </si>
  <si>
    <t xml:space="preserve">Jumlah panjang jalan dalam kondisi mantap (baik dan sedang) terhadap panjang jalan kabupaten  </t>
  </si>
  <si>
    <t>Panjang jalan kabupaten dalam kabupaten dalam kondisi baik dibagi panjang seluruh jalan kabupaten X 100%</t>
  </si>
  <si>
    <t xml:space="preserve"> Jumlah rekomtek yg diterbitkan dibagi jumlah bangunan gedung di kab Cilacap x 100%</t>
  </si>
  <si>
    <t>jumlah bangunan gedung publik dalam kondisi baik / jumlah gedung publik keseluruhan x 100%</t>
  </si>
  <si>
    <t>jumlah bangunan gedung pemerintah dalam kondisi baik / jumlah gedung pemerintah keseluruhan x 100%</t>
  </si>
  <si>
    <t xml:space="preserve">Jumlah luas pemanfaatan ruang yang sesuai dibagi luas wilayah x 100% </t>
  </si>
  <si>
    <t>Jumlah Dokumen Tata Runag yang tersedia dibagi dokumen tata ruang yang dibutuhkan x 100%</t>
  </si>
  <si>
    <t>Luas KKPR yang disetujui/ Luas KKPR yang diajukan x 100 %</t>
  </si>
  <si>
    <t>(21)</t>
  </si>
  <si>
    <t>Penyusunan Peraturan di Daerah dan SOP Terkait Penyelenggaraan IUJK Nasional di Kabupaten/Kota</t>
  </si>
  <si>
    <t>Presentase Kesesuaian kegiatan pemanfaatan ruang</t>
  </si>
  <si>
    <t xml:space="preserve">Presentase Kesesuaian kegiatan pemanfaatan ruang </t>
  </si>
  <si>
    <t>67,5</t>
  </si>
  <si>
    <t>TARGET KINERJA TUJUAN/SASARAN</t>
  </si>
  <si>
    <t>jumlah bangunan gedung pemerintah dalam kondisi baik/jumlah gedung pemerintah keseluruhan x 100%</t>
  </si>
  <si>
    <t>Presentase Rekomtek Izin Mendirikan Bangunan/PBG dan Sertifikat Laik Fungsi Bangunan Gedung (SLF)</t>
  </si>
  <si>
    <t>Jumlah tenaga kerja konstruksi yang terlatih di wilayah kab/kota yang dibuktikan dengan sertifikat pelatihan operator dan teknis/analisis/Jumlah kebutuhan tenaga operator dan teknis/analis di wilayah Kabupaten/Kota x 100%</t>
  </si>
  <si>
    <t>Nilai AKIP Dinas PUPR yang dikeluarkan oleh Itkab</t>
  </si>
  <si>
    <t>Nilai Hasil Perhitungan Indeks Kepuasan Masyarakat / Survei Kepuasan Masyarakat Terhadap Pelayanan Dinas PUPR</t>
  </si>
  <si>
    <t>Jumlah bulan yang didukung oleh administrasi perkantoran dibagi jumlah bulan dalam satu tahun anggaran dikali 100 %</t>
  </si>
  <si>
    <t>Jumlah bulan yang didukung oleh terpenuhinya layanan umum dan kepegawaian dibagi jumlah bulan dalam satu tahun anggaran dikali 100 %</t>
  </si>
  <si>
    <t>KONDISI AWAL</t>
  </si>
  <si>
    <t>Prosentase Tingkat Kemantapan Jalan dibagi Panjang jalan dalam kondisi Mantap</t>
  </si>
  <si>
    <t>Jumlah Gedung Kantor dan Bangunan Lainnya yang Dipelihara / Direhabilitasi</t>
  </si>
  <si>
    <t>Jumlah Dokumen Perencanaan, Pembangunan, Pengawasan dan Pemanfaatan  Bangunan Gedung Daerah Kabupaten / Kota</t>
  </si>
  <si>
    <t>Jumlah Pemilik, Pengguna, dan/atau Pengelola Bangunan Gedung Cagar Budaya Daerah Kabupaten / Kota yang Mendapatkan Kompensasi, Insentif dan Disinsentif</t>
  </si>
  <si>
    <t>Jumlah Bangunan Gedung untuk Kepentingan Strategis Daerah Kabupaten / Kota yang Dilakukan Rehabilitasi, Renovasi dan Ubahsuai</t>
  </si>
  <si>
    <t>Jumlah tenaga kerja konstruksi yang terlatih di wilayah kab / kota yang dibuktikan dengan sertifikat pelatihan operator dan teknis / analisis / Jumlah kebutuhan tenaga operator dan teknis / analis di wilayah Kabupaten / Kota x 100 %</t>
  </si>
  <si>
    <t>Jumlah Data dan Informasi Tenaga Kerja dan Badan Usaha</t>
  </si>
  <si>
    <t>Jumlah Data dan Informasi Terkait Kondisi Jalan / Jembatan</t>
  </si>
  <si>
    <t>Panjang Jalan yang Dilakukan Pemeliharaan Secara Rutin</t>
  </si>
  <si>
    <t>Jumlah Dokumen Kebijakan Perda / Perkada selain RTRW Kabupaten / Kota</t>
  </si>
  <si>
    <t>Prosentase Tingkat Kemantapan Jalan dibagi Panjang Jalan Kabupaten dalam kondisi Mantap</t>
  </si>
  <si>
    <t>1.03.10.201.10</t>
  </si>
  <si>
    <t>Pemeliharaan Berkala Jalan</t>
  </si>
  <si>
    <t>Panjang Jalan yang Dilakukan Pemeliharaan Secara Berkala</t>
  </si>
  <si>
    <t>0,95</t>
  </si>
  <si>
    <t>2,38</t>
  </si>
  <si>
    <t>6,66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</si>
</sst>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-* #,##0.00_-;\-* #,##0.00_-;_-* &quot;-&quot;_-;_-@_-"/>
    <numFmt numFmtId="167" formatCode="0.0"/>
    <numFmt numFmtId="168" formatCode="#,##0.0"/>
    <numFmt numFmtId="169" formatCode="0.000"/>
    <numFmt numFmtId="170" formatCode="#,##0.000"/>
    <numFmt numFmtId="171" formatCode="_-* #,##0.000_-;\-* #,##0.000_-;_-* &quot;-&quot;_-;_-@_-"/>
  </numFmts>
  <fonts count="27" x14ac:knownFonts="1">
    <font>
      <sz val="11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Calibri"/>
      <family val="2"/>
    </font>
    <font>
      <u/>
      <sz val="11"/>
      <color rgb="FF000000"/>
      <name val="Calibri"/>
      <family val="2"/>
    </font>
    <font>
      <b/>
      <sz val="11"/>
      <name val="Calibri"/>
      <family val="2"/>
    </font>
    <font>
      <b/>
      <sz val="14"/>
      <color rgb="FF000000"/>
      <name val="Calibri"/>
      <family val="2"/>
    </font>
    <font>
      <b/>
      <sz val="14"/>
      <color indexed="8"/>
      <name val="Calibri"/>
      <family val="2"/>
    </font>
    <font>
      <sz val="14"/>
      <color rgb="FF00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color indexed="8"/>
      <name val="Calibri"/>
      <family val="2"/>
    </font>
    <font>
      <b/>
      <sz val="14"/>
      <name val="Bookman Old Style"/>
      <family val="1"/>
    </font>
    <font>
      <b/>
      <sz val="14"/>
      <color rgb="FF000000"/>
      <name val="Arial"/>
      <family val="2"/>
    </font>
    <font>
      <b/>
      <sz val="14"/>
      <name val="Arial"/>
      <family val="2"/>
    </font>
    <font>
      <sz val="12"/>
      <name val="Calibri"/>
      <family val="2"/>
    </font>
    <font>
      <b/>
      <sz val="16"/>
      <name val="Calibri"/>
      <family val="2"/>
    </font>
    <font>
      <sz val="15"/>
      <name val="Calibri"/>
      <family val="2"/>
    </font>
    <font>
      <sz val="15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>
      <alignment vertical="center"/>
    </xf>
    <xf numFmtId="41" fontId="2" fillId="0" borderId="0">
      <alignment vertical="top"/>
      <protection locked="0"/>
    </xf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2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3" fontId="3" fillId="0" borderId="0" xfId="1" applyNumberFormat="1" applyFont="1" applyAlignment="1" applyProtection="1">
      <alignment horizontal="center" vertical="center"/>
    </xf>
    <xf numFmtId="41" fontId="2" fillId="0" borderId="0" xfId="1" applyFont="1" applyAlignment="1" applyProtection="1"/>
    <xf numFmtId="4" fontId="2" fillId="0" borderId="0" xfId="1" applyNumberFormat="1" applyFont="1" applyAlignment="1" applyProtection="1">
      <alignment horizontal="center" vertical="center"/>
    </xf>
    <xf numFmtId="3" fontId="2" fillId="0" borderId="0" xfId="1" applyNumberFormat="1" applyFont="1" applyAlignment="1" applyProtection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3" fontId="7" fillId="0" borderId="0" xfId="1" applyNumberFormat="1" applyFont="1" applyAlignment="1" applyProtection="1">
      <alignment horizontal="center" vertical="center"/>
    </xf>
    <xf numFmtId="41" fontId="7" fillId="0" borderId="0" xfId="1" applyFont="1" applyAlignment="1" applyProtection="1"/>
    <xf numFmtId="4" fontId="7" fillId="0" borderId="0" xfId="1" applyNumberFormat="1" applyFont="1" applyAlignment="1" applyProtection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/>
    <xf numFmtId="4" fontId="2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3" fontId="2" fillId="0" borderId="0" xfId="1" applyNumberFormat="1" applyFont="1" applyAlignment="1" applyProtection="1">
      <alignment vertical="center"/>
    </xf>
    <xf numFmtId="3" fontId="7" fillId="0" borderId="0" xfId="1" applyNumberFormat="1" applyFont="1" applyAlignment="1" applyProtection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>
      <alignment vertical="center"/>
    </xf>
    <xf numFmtId="3" fontId="7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4" fontId="2" fillId="0" borderId="0" xfId="1" applyNumberFormat="1" applyFont="1" applyAlignment="1" applyProtection="1">
      <alignment vertical="center"/>
    </xf>
    <xf numFmtId="4" fontId="7" fillId="0" borderId="0" xfId="1" applyNumberFormat="1" applyFont="1" applyAlignment="1" applyProtection="1">
      <alignment vertical="center"/>
    </xf>
    <xf numFmtId="3" fontId="2" fillId="0" borderId="0" xfId="1" applyNumberFormat="1" applyFont="1" applyBorder="1" applyAlignment="1" applyProtection="1">
      <alignment vertical="center"/>
    </xf>
    <xf numFmtId="4" fontId="0" fillId="0" borderId="0" xfId="0" applyNumberFormat="1">
      <alignment vertical="center"/>
    </xf>
    <xf numFmtId="0" fontId="11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10" xfId="0" applyFont="1" applyFill="1" applyBorder="1" applyAlignment="1">
      <alignment vertical="center"/>
    </xf>
    <xf numFmtId="0" fontId="10" fillId="0" borderId="4" xfId="0" quotePrefix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4" fontId="10" fillId="0" borderId="4" xfId="0" quotePrefix="1" applyNumberFormat="1" applyFont="1" applyBorder="1" applyAlignment="1">
      <alignment horizontal="center" vertical="center"/>
    </xf>
    <xf numFmtId="3" fontId="10" fillId="0" borderId="4" xfId="0" quotePrefix="1" applyNumberFormat="1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21" fontId="14" fillId="0" borderId="2" xfId="0" quotePrefix="1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top" wrapText="1"/>
    </xf>
    <xf numFmtId="4" fontId="14" fillId="0" borderId="2" xfId="1" quotePrefix="1" applyNumberFormat="1" applyFont="1" applyFill="1" applyBorder="1" applyAlignment="1" applyProtection="1">
      <alignment horizontal="center" vertical="center"/>
    </xf>
    <xf numFmtId="3" fontId="14" fillId="0" borderId="4" xfId="1" applyNumberFormat="1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1" fontId="14" fillId="0" borderId="3" xfId="1" applyFont="1" applyFill="1" applyBorder="1" applyAlignment="1" applyProtection="1">
      <alignment horizontal="center" vertical="center"/>
    </xf>
    <xf numFmtId="4" fontId="14" fillId="0" borderId="4" xfId="1" quotePrefix="1" applyNumberFormat="1" applyFont="1" applyFill="1" applyBorder="1" applyAlignment="1" applyProtection="1">
      <alignment horizontal="center" vertical="center"/>
    </xf>
    <xf numFmtId="4" fontId="14" fillId="0" borderId="4" xfId="1" applyNumberFormat="1" applyFont="1" applyFill="1" applyBorder="1" applyAlignment="1" applyProtection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4" fontId="14" fillId="0" borderId="3" xfId="1" applyNumberFormat="1" applyFont="1" applyFill="1" applyBorder="1" applyAlignment="1" applyProtection="1">
      <alignment horizontal="center" vertical="center"/>
    </xf>
    <xf numFmtId="4" fontId="14" fillId="0" borderId="3" xfId="1" quotePrefix="1" applyNumberFormat="1" applyFont="1" applyFill="1" applyBorder="1" applyAlignment="1" applyProtection="1">
      <alignment horizontal="center" vertical="center"/>
    </xf>
    <xf numFmtId="3" fontId="14" fillId="0" borderId="3" xfId="1" quotePrefix="1" applyNumberFormat="1" applyFont="1" applyFill="1" applyBorder="1" applyAlignment="1" applyProtection="1">
      <alignment horizontal="center" vertical="center"/>
    </xf>
    <xf numFmtId="3" fontId="14" fillId="0" borderId="4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4" fillId="0" borderId="4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4" xfId="0" quotePrefix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4" xfId="0" quotePrefix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 wrapText="1"/>
    </xf>
    <xf numFmtId="3" fontId="14" fillId="0" borderId="4" xfId="1" quotePrefix="1" applyNumberFormat="1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4" fontId="14" fillId="0" borderId="4" xfId="0" applyNumberFormat="1" applyFont="1" applyFill="1" applyBorder="1" applyAlignment="1">
      <alignment vertical="top" wrapText="1"/>
    </xf>
    <xf numFmtId="0" fontId="14" fillId="0" borderId="4" xfId="0" quotePrefix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4" fontId="14" fillId="0" borderId="4" xfId="0" quotePrefix="1" applyNumberFormat="1" applyFont="1" applyFill="1" applyBorder="1" applyAlignment="1">
      <alignment horizontal="center" vertical="center" wrapText="1"/>
    </xf>
    <xf numFmtId="4" fontId="14" fillId="0" borderId="4" xfId="0" applyNumberFormat="1" applyFont="1" applyFill="1" applyBorder="1" applyAlignment="1">
      <alignment horizontal="center" vertical="center" wrapText="1"/>
    </xf>
    <xf numFmtId="3" fontId="14" fillId="0" borderId="4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 wrapText="1"/>
    </xf>
    <xf numFmtId="0" fontId="16" fillId="0" borderId="4" xfId="0" applyFont="1" applyFill="1" applyBorder="1" applyAlignment="1"/>
    <xf numFmtId="4" fontId="19" fillId="0" borderId="4" xfId="0" applyNumberFormat="1" applyFont="1" applyFill="1" applyBorder="1" applyAlignment="1">
      <alignment vertical="center" wrapText="1"/>
    </xf>
    <xf numFmtId="3" fontId="19" fillId="0" borderId="4" xfId="0" applyNumberFormat="1" applyFont="1" applyFill="1" applyBorder="1" applyAlignment="1">
      <alignment vertical="center" wrapText="1"/>
    </xf>
    <xf numFmtId="3" fontId="19" fillId="0" borderId="4" xfId="0" quotePrefix="1" applyNumberFormat="1" applyFont="1" applyFill="1" applyBorder="1" applyAlignment="1">
      <alignment horizontal="center" vertical="center" wrapText="1"/>
    </xf>
    <xf numFmtId="0" fontId="19" fillId="0" borderId="4" xfId="0" quotePrefix="1" applyFont="1" applyFill="1" applyBorder="1" applyAlignment="1">
      <alignment horizontal="center" vertical="center" wrapText="1"/>
    </xf>
    <xf numFmtId="4" fontId="19" fillId="0" borderId="4" xfId="0" applyNumberFormat="1" applyFont="1" applyFill="1" applyBorder="1" applyAlignment="1">
      <alignment horizontal="center" vertical="center" wrapText="1"/>
    </xf>
    <xf numFmtId="4" fontId="19" fillId="0" borderId="4" xfId="0" applyNumberFormat="1" applyFont="1" applyFill="1" applyBorder="1" applyAlignment="1">
      <alignment horizontal="center" wrapText="1"/>
    </xf>
    <xf numFmtId="4" fontId="19" fillId="0" borderId="4" xfId="0" quotePrefix="1" applyNumberFormat="1" applyFont="1" applyFill="1" applyBorder="1" applyAlignment="1">
      <alignment horizontal="center" vertical="center" wrapText="1"/>
    </xf>
    <xf numFmtId="3" fontId="19" fillId="0" borderId="4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4" fontId="19" fillId="0" borderId="0" xfId="0" applyNumberFormat="1" applyFont="1" applyFill="1" applyBorder="1" applyAlignment="1">
      <alignment vertical="center" wrapText="1"/>
    </xf>
    <xf numFmtId="0" fontId="16" fillId="0" borderId="9" xfId="0" applyFont="1" applyFill="1" applyBorder="1" applyAlignment="1"/>
    <xf numFmtId="0" fontId="14" fillId="0" borderId="9" xfId="0" quotePrefix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horizontal="center" vertical="center"/>
    </xf>
    <xf numFmtId="3" fontId="14" fillId="0" borderId="9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3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/>
    <xf numFmtId="4" fontId="16" fillId="0" borderId="0" xfId="0" applyNumberFormat="1" applyFont="1" applyFill="1" applyBorder="1" applyAlignment="1"/>
    <xf numFmtId="0" fontId="16" fillId="0" borderId="9" xfId="0" quotePrefix="1" applyFont="1" applyFill="1" applyBorder="1" applyAlignment="1">
      <alignment horizontal="center" vertical="center"/>
    </xf>
    <xf numFmtId="4" fontId="16" fillId="0" borderId="4" xfId="1" applyNumberFormat="1" applyFont="1" applyFill="1" applyBorder="1" applyAlignment="1" applyProtection="1">
      <alignment vertical="center"/>
    </xf>
    <xf numFmtId="3" fontId="16" fillId="0" borderId="4" xfId="1" applyNumberFormat="1" applyFont="1" applyFill="1" applyBorder="1" applyAlignment="1" applyProtection="1">
      <alignment horizontal="center" vertical="center"/>
    </xf>
    <xf numFmtId="3" fontId="16" fillId="0" borderId="4" xfId="1" quotePrefix="1" applyNumberFormat="1" applyFont="1" applyFill="1" applyBorder="1" applyAlignment="1" applyProtection="1">
      <alignment horizontal="center" vertical="center"/>
    </xf>
    <xf numFmtId="41" fontId="16" fillId="0" borderId="4" xfId="1" applyFont="1" applyFill="1" applyBorder="1" applyAlignment="1" applyProtection="1">
      <alignment horizontal="center" vertical="center"/>
    </xf>
    <xf numFmtId="4" fontId="16" fillId="0" borderId="4" xfId="1" quotePrefix="1" applyNumberFormat="1" applyFont="1" applyFill="1" applyBorder="1" applyAlignment="1" applyProtection="1">
      <alignment horizontal="center" vertical="center"/>
    </xf>
    <xf numFmtId="4" fontId="16" fillId="0" borderId="4" xfId="1" applyNumberFormat="1" applyFont="1" applyFill="1" applyBorder="1" applyAlignment="1" applyProtection="1">
      <alignment horizontal="center" vertical="center"/>
    </xf>
    <xf numFmtId="4" fontId="16" fillId="0" borderId="4" xfId="0" applyNumberFormat="1" applyFont="1" applyFill="1" applyBorder="1" applyAlignment="1">
      <alignment horizontal="center"/>
    </xf>
    <xf numFmtId="3" fontId="16" fillId="0" borderId="4" xfId="0" applyNumberFormat="1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vertical="center" wrapText="1"/>
    </xf>
    <xf numFmtId="3" fontId="15" fillId="0" borderId="4" xfId="0" applyNumberFormat="1" applyFont="1" applyFill="1" applyBorder="1" applyAlignment="1">
      <alignment vertical="center" wrapText="1"/>
    </xf>
    <xf numFmtId="3" fontId="15" fillId="0" borderId="4" xfId="0" quotePrefix="1" applyNumberFormat="1" applyFont="1" applyFill="1" applyBorder="1" applyAlignment="1">
      <alignment horizontal="center" vertical="center" wrapText="1"/>
    </xf>
    <xf numFmtId="0" fontId="15" fillId="0" borderId="4" xfId="0" quotePrefix="1" applyFont="1" applyFill="1" applyBorder="1" applyAlignment="1">
      <alignment horizontal="center" vertical="center" wrapText="1"/>
    </xf>
    <xf numFmtId="4" fontId="15" fillId="0" borderId="4" xfId="0" quotePrefix="1" applyNumberFormat="1" applyFont="1" applyFill="1" applyBorder="1" applyAlignment="1">
      <alignment horizontal="center"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4" fontId="15" fillId="0" borderId="4" xfId="0" applyNumberFormat="1" applyFont="1" applyFill="1" applyBorder="1" applyAlignment="1">
      <alignment horizontal="center" wrapText="1"/>
    </xf>
    <xf numFmtId="0" fontId="15" fillId="0" borderId="4" xfId="0" applyFont="1" applyFill="1" applyBorder="1" applyAlignment="1">
      <alignment horizontal="center" vertical="center" wrapText="1"/>
    </xf>
    <xf numFmtId="3" fontId="15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center"/>
    </xf>
    <xf numFmtId="21" fontId="14" fillId="0" borderId="4" xfId="0" quotePrefix="1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wrapText="1"/>
    </xf>
    <xf numFmtId="3" fontId="14" fillId="0" borderId="4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/>
    <xf numFmtId="0" fontId="16" fillId="0" borderId="4" xfId="0" applyFont="1" applyBorder="1" applyAlignment="1"/>
    <xf numFmtId="0" fontId="15" fillId="0" borderId="0" xfId="0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horizontal="left" vertical="center" wrapText="1"/>
    </xf>
    <xf numFmtId="9" fontId="14" fillId="0" borderId="4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4" fontId="14" fillId="0" borderId="0" xfId="1" applyNumberFormat="1" applyFont="1" applyFill="1" applyBorder="1" applyAlignment="1" applyProtection="1">
      <alignment vertical="center"/>
    </xf>
    <xf numFmtId="3" fontId="14" fillId="0" borderId="0" xfId="1" applyNumberFormat="1" applyFont="1" applyFill="1" applyBorder="1" applyAlignment="1" applyProtection="1">
      <alignment vertical="center"/>
    </xf>
    <xf numFmtId="0" fontId="18" fillId="0" borderId="0" xfId="0" applyFont="1" applyFill="1">
      <alignment vertical="center"/>
    </xf>
    <xf numFmtId="0" fontId="14" fillId="0" borderId="4" xfId="0" applyFont="1" applyFill="1" applyBorder="1" applyAlignment="1"/>
    <xf numFmtId="3" fontId="14" fillId="0" borderId="4" xfId="0" applyNumberFormat="1" applyFont="1" applyFill="1" applyBorder="1" applyAlignment="1">
      <alignment vertical="center"/>
    </xf>
    <xf numFmtId="3" fontId="19" fillId="0" borderId="0" xfId="0" applyNumberFormat="1" applyFont="1" applyFill="1" applyBorder="1" applyAlignment="1">
      <alignment vertical="center" wrapText="1"/>
    </xf>
    <xf numFmtId="2" fontId="19" fillId="0" borderId="4" xfId="0" applyNumberFormat="1" applyFont="1" applyFill="1" applyBorder="1" applyAlignment="1">
      <alignment horizontal="center" vertical="center" wrapText="1"/>
    </xf>
    <xf numFmtId="166" fontId="16" fillId="0" borderId="0" xfId="1" quotePrefix="1" applyNumberFormat="1" applyFont="1" applyAlignment="1">
      <alignment horizontal="center" vertical="center"/>
      <protection locked="0"/>
    </xf>
    <xf numFmtId="0" fontId="16" fillId="0" borderId="4" xfId="0" applyFont="1" applyFill="1" applyBorder="1" applyAlignment="1">
      <alignment horizontal="left" vertical="center" wrapText="1"/>
    </xf>
    <xf numFmtId="4" fontId="16" fillId="0" borderId="4" xfId="0" applyNumberFormat="1" applyFont="1" applyFill="1" applyBorder="1" applyAlignment="1">
      <alignment vertical="center" wrapText="1"/>
    </xf>
    <xf numFmtId="3" fontId="16" fillId="0" borderId="4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2" fontId="16" fillId="0" borderId="4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4" fontId="16" fillId="0" borderId="4" xfId="0" quotePrefix="1" applyNumberFormat="1" applyFont="1" applyFill="1" applyBorder="1" applyAlignment="1">
      <alignment horizontal="center" vertical="center" wrapText="1"/>
    </xf>
    <xf numFmtId="3" fontId="16" fillId="0" borderId="4" xfId="0" quotePrefix="1" applyNumberFormat="1" applyFont="1" applyFill="1" applyBorder="1" applyAlignment="1">
      <alignment horizontal="center" vertical="center" wrapText="1"/>
    </xf>
    <xf numFmtId="41" fontId="14" fillId="0" borderId="4" xfId="1" applyFont="1" applyFill="1" applyBorder="1" applyAlignment="1" applyProtection="1">
      <alignment vertical="center"/>
    </xf>
    <xf numFmtId="3" fontId="14" fillId="0" borderId="4" xfId="1" applyNumberFormat="1" applyFont="1" applyFill="1" applyBorder="1" applyAlignment="1" applyProtection="1">
      <alignment vertical="center"/>
    </xf>
    <xf numFmtId="21" fontId="16" fillId="0" borderId="4" xfId="0" quotePrefix="1" applyNumberFormat="1" applyFont="1" applyFill="1" applyBorder="1" applyAlignment="1">
      <alignment horizontal="center" vertical="center"/>
    </xf>
    <xf numFmtId="0" fontId="16" fillId="0" borderId="4" xfId="0" applyFont="1" applyFill="1" applyBorder="1">
      <alignment vertical="center"/>
    </xf>
    <xf numFmtId="0" fontId="17" fillId="0" borderId="0" xfId="0" applyFont="1">
      <alignment vertical="center"/>
    </xf>
    <xf numFmtId="3" fontId="16" fillId="3" borderId="4" xfId="1" applyNumberFormat="1" applyFont="1" applyFill="1" applyBorder="1" applyAlignment="1" applyProtection="1">
      <alignment horizontal="center" vertical="center"/>
    </xf>
    <xf numFmtId="4" fontId="16" fillId="3" borderId="4" xfId="1" quotePrefix="1" applyNumberFormat="1" applyFont="1" applyFill="1" applyBorder="1" applyAlignment="1" applyProtection="1">
      <alignment horizontal="center" vertical="center"/>
    </xf>
    <xf numFmtId="4" fontId="16" fillId="3" borderId="4" xfId="1" applyNumberFormat="1" applyFont="1" applyFill="1" applyBorder="1" applyAlignment="1" applyProtection="1">
      <alignment horizontal="center" vertical="center"/>
    </xf>
    <xf numFmtId="4" fontId="16" fillId="3" borderId="4" xfId="0" applyNumberFormat="1" applyFont="1" applyFill="1" applyBorder="1" applyAlignment="1">
      <alignment horizontal="center" vertical="center"/>
    </xf>
    <xf numFmtId="0" fontId="18" fillId="3" borderId="0" xfId="0" applyFont="1" applyFill="1">
      <alignment vertical="center"/>
    </xf>
    <xf numFmtId="0" fontId="14" fillId="4" borderId="4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21" fontId="14" fillId="4" borderId="2" xfId="0" quotePrefix="1" applyNumberFormat="1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left" vertical="center" wrapText="1"/>
    </xf>
    <xf numFmtId="9" fontId="14" fillId="4" borderId="4" xfId="0" applyNumberFormat="1" applyFont="1" applyFill="1" applyBorder="1" applyAlignment="1">
      <alignment horizontal="center" vertical="center"/>
    </xf>
    <xf numFmtId="4" fontId="14" fillId="4" borderId="2" xfId="1" quotePrefix="1" applyNumberFormat="1" applyFont="1" applyFill="1" applyBorder="1" applyAlignment="1" applyProtection="1">
      <alignment horizontal="center" vertical="center"/>
    </xf>
    <xf numFmtId="3" fontId="14" fillId="4" borderId="4" xfId="1" applyNumberFormat="1" applyFont="1" applyFill="1" applyBorder="1" applyAlignment="1" applyProtection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41" fontId="14" fillId="4" borderId="3" xfId="1" applyFont="1" applyFill="1" applyBorder="1" applyAlignment="1" applyProtection="1">
      <alignment horizontal="center" vertical="center"/>
    </xf>
    <xf numFmtId="4" fontId="14" fillId="4" borderId="4" xfId="1" quotePrefix="1" applyNumberFormat="1" applyFont="1" applyFill="1" applyBorder="1" applyAlignment="1" applyProtection="1">
      <alignment horizontal="center" vertical="center"/>
    </xf>
    <xf numFmtId="4" fontId="14" fillId="4" borderId="4" xfId="1" applyNumberFormat="1" applyFont="1" applyFill="1" applyBorder="1" applyAlignment="1" applyProtection="1">
      <alignment horizontal="center" vertical="center"/>
    </xf>
    <xf numFmtId="4" fontId="14" fillId="4" borderId="4" xfId="0" applyNumberFormat="1" applyFont="1" applyFill="1" applyBorder="1" applyAlignment="1">
      <alignment horizontal="center" vertical="center"/>
    </xf>
    <xf numFmtId="4" fontId="14" fillId="4" borderId="3" xfId="1" applyNumberFormat="1" applyFont="1" applyFill="1" applyBorder="1" applyAlignment="1" applyProtection="1">
      <alignment horizontal="center" vertical="center"/>
    </xf>
    <xf numFmtId="3" fontId="14" fillId="4" borderId="3" xfId="1" applyNumberFormat="1" applyFont="1" applyFill="1" applyBorder="1" applyAlignment="1" applyProtection="1">
      <alignment vertical="center"/>
    </xf>
    <xf numFmtId="3" fontId="14" fillId="4" borderId="4" xfId="0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164" fontId="14" fillId="4" borderId="0" xfId="0" applyNumberFormat="1" applyFont="1" applyFill="1" applyBorder="1" applyAlignment="1">
      <alignment horizontal="center" vertical="center"/>
    </xf>
    <xf numFmtId="4" fontId="14" fillId="4" borderId="0" xfId="0" applyNumberFormat="1" applyFont="1" applyFill="1" applyBorder="1" applyAlignment="1">
      <alignment horizontal="center" vertical="center"/>
    </xf>
    <xf numFmtId="41" fontId="14" fillId="4" borderId="0" xfId="0" applyNumberFormat="1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7" fillId="4" borderId="0" xfId="0" applyFont="1" applyFill="1">
      <alignment vertical="center"/>
    </xf>
    <xf numFmtId="21" fontId="14" fillId="3" borderId="2" xfId="0" quotePrefix="1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vertical="top" wrapText="1"/>
    </xf>
    <xf numFmtId="0" fontId="15" fillId="3" borderId="4" xfId="0" applyFont="1" applyFill="1" applyBorder="1" applyAlignment="1">
      <alignment horizontal="left" vertical="center" wrapText="1"/>
    </xf>
    <xf numFmtId="9" fontId="14" fillId="3" borderId="4" xfId="0" applyNumberFormat="1" applyFont="1" applyFill="1" applyBorder="1" applyAlignment="1">
      <alignment horizontal="center" vertical="center"/>
    </xf>
    <xf numFmtId="4" fontId="14" fillId="3" borderId="2" xfId="1" quotePrefix="1" applyNumberFormat="1" applyFont="1" applyFill="1" applyBorder="1" applyAlignment="1" applyProtection="1">
      <alignment horizontal="center" vertical="center"/>
    </xf>
    <xf numFmtId="3" fontId="14" fillId="3" borderId="4" xfId="1" applyNumberFormat="1" applyFont="1" applyFill="1" applyBorder="1" applyAlignment="1" applyProtection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41" fontId="14" fillId="3" borderId="3" xfId="1" applyFont="1" applyFill="1" applyBorder="1" applyAlignment="1" applyProtection="1">
      <alignment horizontal="center" vertical="center"/>
    </xf>
    <xf numFmtId="4" fontId="14" fillId="3" borderId="4" xfId="1" quotePrefix="1" applyNumberFormat="1" applyFont="1" applyFill="1" applyBorder="1" applyAlignment="1" applyProtection="1">
      <alignment horizontal="center" vertical="center"/>
    </xf>
    <xf numFmtId="4" fontId="14" fillId="3" borderId="4" xfId="1" applyNumberFormat="1" applyFont="1" applyFill="1" applyBorder="1" applyAlignment="1" applyProtection="1">
      <alignment horizontal="center" vertical="center"/>
    </xf>
    <xf numFmtId="4" fontId="14" fillId="3" borderId="4" xfId="0" applyNumberFormat="1" applyFont="1" applyFill="1" applyBorder="1" applyAlignment="1">
      <alignment horizontal="center" vertical="center"/>
    </xf>
    <xf numFmtId="4" fontId="14" fillId="3" borderId="3" xfId="1" applyNumberFormat="1" applyFont="1" applyFill="1" applyBorder="1" applyAlignment="1" applyProtection="1">
      <alignment horizontal="center" vertical="center"/>
    </xf>
    <xf numFmtId="4" fontId="14" fillId="3" borderId="3" xfId="1" quotePrefix="1" applyNumberFormat="1" applyFont="1" applyFill="1" applyBorder="1" applyAlignment="1" applyProtection="1">
      <alignment horizontal="center" vertical="center"/>
    </xf>
    <xf numFmtId="3" fontId="14" fillId="3" borderId="3" xfId="1" applyNumberFormat="1" applyFont="1" applyFill="1" applyBorder="1" applyAlignment="1" applyProtection="1">
      <alignment vertical="center"/>
    </xf>
    <xf numFmtId="3" fontId="14" fillId="3" borderId="4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164" fontId="14" fillId="3" borderId="0" xfId="0" applyNumberFormat="1" applyFont="1" applyFill="1" applyBorder="1" applyAlignment="1">
      <alignment horizontal="center" vertical="center"/>
    </xf>
    <xf numFmtId="4" fontId="14" fillId="3" borderId="0" xfId="0" applyNumberFormat="1" applyFont="1" applyFill="1" applyBorder="1" applyAlignment="1">
      <alignment horizontal="center" vertical="center"/>
    </xf>
    <xf numFmtId="41" fontId="14" fillId="3" borderId="0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0" xfId="0" applyFont="1" applyFill="1">
      <alignment vertical="center"/>
    </xf>
    <xf numFmtId="0" fontId="14" fillId="0" borderId="4" xfId="0" applyFont="1" applyFill="1" applyBorder="1" applyAlignment="1">
      <alignment vertical="top"/>
    </xf>
    <xf numFmtId="0" fontId="14" fillId="0" borderId="0" xfId="0" applyFont="1" applyAlignment="1">
      <alignment vertical="top"/>
    </xf>
    <xf numFmtId="0" fontId="15" fillId="0" borderId="9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/>
    <xf numFmtId="4" fontId="14" fillId="0" borderId="9" xfId="1" applyNumberFormat="1" applyFont="1" applyFill="1" applyBorder="1" applyAlignment="1" applyProtection="1">
      <alignment vertical="center"/>
    </xf>
    <xf numFmtId="3" fontId="14" fillId="0" borderId="9" xfId="1" applyNumberFormat="1" applyFont="1" applyFill="1" applyBorder="1" applyAlignment="1" applyProtection="1">
      <alignment horizontal="center" vertical="center"/>
    </xf>
    <xf numFmtId="3" fontId="14" fillId="0" borderId="9" xfId="1" quotePrefix="1" applyNumberFormat="1" applyFont="1" applyFill="1" applyBorder="1" applyAlignment="1" applyProtection="1">
      <alignment horizontal="center" vertical="center"/>
    </xf>
    <xf numFmtId="41" fontId="14" fillId="0" borderId="9" xfId="1" quotePrefix="1" applyFont="1" applyFill="1" applyBorder="1" applyAlignment="1" applyProtection="1">
      <alignment horizontal="center" vertical="center"/>
    </xf>
    <xf numFmtId="4" fontId="14" fillId="0" borderId="9" xfId="1" applyNumberFormat="1" applyFont="1" applyFill="1" applyBorder="1" applyAlignment="1" applyProtection="1">
      <alignment horizontal="center" vertical="center"/>
    </xf>
    <xf numFmtId="4" fontId="14" fillId="0" borderId="9" xfId="0" applyNumberFormat="1" applyFont="1" applyFill="1" applyBorder="1" applyAlignment="1">
      <alignment horizontal="center" vertical="center"/>
    </xf>
    <xf numFmtId="3" fontId="14" fillId="0" borderId="0" xfId="1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/>
    <xf numFmtId="4" fontId="14" fillId="0" borderId="0" xfId="0" applyNumberFormat="1" applyFont="1" applyFill="1" applyBorder="1" applyAlignment="1"/>
    <xf numFmtId="4" fontId="14" fillId="0" borderId="4" xfId="1" applyNumberFormat="1" applyFont="1" applyFill="1" applyBorder="1" applyAlignment="1" applyProtection="1">
      <alignment vertical="center"/>
    </xf>
    <xf numFmtId="41" fontId="14" fillId="0" borderId="4" xfId="1" applyFont="1" applyFill="1" applyBorder="1" applyAlignment="1" applyProtection="1">
      <alignment horizontal="center" vertical="center"/>
    </xf>
    <xf numFmtId="4" fontId="14" fillId="0" borderId="4" xfId="0" applyNumberFormat="1" applyFont="1" applyFill="1" applyBorder="1" applyAlignment="1">
      <alignment horizontal="center"/>
    </xf>
    <xf numFmtId="0" fontId="20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4" fontId="16" fillId="0" borderId="0" xfId="1" applyNumberFormat="1" applyFont="1" applyAlignment="1" applyProtection="1">
      <alignment vertical="center"/>
    </xf>
    <xf numFmtId="3" fontId="16" fillId="0" borderId="0" xfId="1" applyNumberFormat="1" applyFont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41" fontId="16" fillId="0" borderId="0" xfId="1" applyFont="1" applyAlignment="1" applyProtection="1"/>
    <xf numFmtId="4" fontId="16" fillId="0" borderId="0" xfId="1" applyNumberFormat="1" applyFont="1" applyAlignment="1" applyProtection="1">
      <alignment horizontal="center" vertical="center"/>
    </xf>
    <xf numFmtId="4" fontId="16" fillId="0" borderId="0" xfId="0" applyNumberFormat="1" applyFont="1" applyAlignment="1">
      <alignment horizontal="center"/>
    </xf>
    <xf numFmtId="3" fontId="16" fillId="0" borderId="0" xfId="1" applyNumberFormat="1" applyFont="1" applyAlignment="1" applyProtection="1">
      <alignment vertical="center"/>
    </xf>
    <xf numFmtId="3" fontId="18" fillId="0" borderId="0" xfId="0" applyNumberFormat="1" applyFont="1">
      <alignment vertical="center"/>
    </xf>
    <xf numFmtId="0" fontId="18" fillId="0" borderId="0" xfId="0" applyFont="1" applyFill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4" fontId="18" fillId="0" borderId="0" xfId="0" applyNumberFormat="1" applyFont="1">
      <alignment vertical="center"/>
    </xf>
    <xf numFmtId="4" fontId="16" fillId="0" borderId="0" xfId="0" applyNumberFormat="1" applyFont="1" applyAlignment="1"/>
    <xf numFmtId="164" fontId="21" fillId="0" borderId="11" xfId="0" applyNumberFormat="1" applyFont="1" applyBorder="1" applyAlignment="1">
      <alignment vertical="center"/>
    </xf>
    <xf numFmtId="164" fontId="21" fillId="0" borderId="12" xfId="0" applyNumberFormat="1" applyFont="1" applyBorder="1" applyAlignment="1">
      <alignment vertical="center"/>
    </xf>
    <xf numFmtId="0" fontId="21" fillId="0" borderId="1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64" fontId="21" fillId="0" borderId="6" xfId="0" applyNumberFormat="1" applyFont="1" applyBorder="1" applyAlignment="1">
      <alignment vertical="center"/>
    </xf>
    <xf numFmtId="164" fontId="21" fillId="0" borderId="8" xfId="0" applyNumberFormat="1" applyFont="1" applyBorder="1" applyAlignment="1">
      <alignment vertical="center"/>
    </xf>
    <xf numFmtId="164" fontId="21" fillId="0" borderId="3" xfId="0" applyNumberFormat="1" applyFont="1" applyBorder="1" applyAlignment="1">
      <alignment vertical="center" wrapText="1"/>
    </xf>
    <xf numFmtId="0" fontId="21" fillId="0" borderId="8" xfId="0" applyFont="1" applyBorder="1" applyAlignment="1">
      <alignment vertical="center"/>
    </xf>
    <xf numFmtId="4" fontId="21" fillId="0" borderId="4" xfId="1" applyNumberFormat="1" applyFont="1" applyBorder="1" applyAlignment="1" applyProtection="1">
      <alignment horizontal="center" vertical="center"/>
    </xf>
    <xf numFmtId="3" fontId="21" fillId="0" borderId="2" xfId="1" applyNumberFormat="1" applyFont="1" applyBorder="1" applyAlignment="1" applyProtection="1">
      <alignment horizontal="center" vertical="center"/>
    </xf>
    <xf numFmtId="3" fontId="21" fillId="0" borderId="3" xfId="1" applyNumberFormat="1" applyFont="1" applyBorder="1" applyAlignment="1" applyProtection="1">
      <alignment horizontal="center" vertical="center"/>
    </xf>
    <xf numFmtId="0" fontId="21" fillId="0" borderId="4" xfId="0" applyFont="1" applyBorder="1" applyAlignment="1">
      <alignment horizontal="center" vertical="center"/>
    </xf>
    <xf numFmtId="41" fontId="21" fillId="0" borderId="4" xfId="1" applyFont="1" applyBorder="1" applyAlignment="1" applyProtection="1">
      <alignment horizontal="center" vertical="center"/>
    </xf>
    <xf numFmtId="4" fontId="21" fillId="0" borderId="4" xfId="1" applyNumberFormat="1" applyFont="1" applyBorder="1" applyAlignment="1" applyProtection="1">
      <alignment horizontal="center" vertical="center" wrapText="1"/>
    </xf>
    <xf numFmtId="4" fontId="21" fillId="0" borderId="4" xfId="0" applyNumberFormat="1" applyFont="1" applyBorder="1" applyAlignment="1">
      <alignment horizontal="center"/>
    </xf>
    <xf numFmtId="3" fontId="21" fillId="0" borderId="4" xfId="1" applyNumberFormat="1" applyFont="1" applyFill="1" applyBorder="1" applyAlignment="1" applyProtection="1">
      <alignment horizontal="center" vertical="center" wrapText="1"/>
    </xf>
    <xf numFmtId="3" fontId="21" fillId="0" borderId="4" xfId="1" applyNumberFormat="1" applyFont="1" applyBorder="1" applyAlignment="1" applyProtection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/>
    <xf numFmtId="21" fontId="14" fillId="4" borderId="4" xfId="0" quotePrefix="1" applyNumberFormat="1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wrapText="1"/>
    </xf>
    <xf numFmtId="0" fontId="14" fillId="4" borderId="4" xfId="0" applyFont="1" applyFill="1" applyBorder="1" applyAlignment="1">
      <alignment vertical="center" wrapText="1"/>
    </xf>
    <xf numFmtId="0" fontId="14" fillId="4" borderId="4" xfId="0" applyFont="1" applyFill="1" applyBorder="1" applyAlignment="1">
      <alignment horizontal="center" vertical="center" wrapText="1"/>
    </xf>
    <xf numFmtId="4" fontId="14" fillId="4" borderId="4" xfId="0" quotePrefix="1" applyNumberFormat="1" applyFont="1" applyFill="1" applyBorder="1" applyAlignment="1">
      <alignment horizontal="center" vertical="center" wrapText="1"/>
    </xf>
    <xf numFmtId="3" fontId="14" fillId="4" borderId="4" xfId="0" applyNumberFormat="1" applyFont="1" applyFill="1" applyBorder="1" applyAlignment="1">
      <alignment horizontal="center" vertical="center" wrapText="1"/>
    </xf>
    <xf numFmtId="4" fontId="14" fillId="4" borderId="4" xfId="0" applyNumberFormat="1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3" fontId="14" fillId="4" borderId="0" xfId="0" applyNumberFormat="1" applyFont="1" applyFill="1" applyBorder="1" applyAlignment="1">
      <alignment horizontal="center" vertical="center" wrapText="1"/>
    </xf>
    <xf numFmtId="4" fontId="14" fillId="4" borderId="0" xfId="0" applyNumberFormat="1" applyFont="1" applyFill="1" applyBorder="1" applyAlignment="1">
      <alignment horizontal="center" vertical="center" wrapText="1"/>
    </xf>
    <xf numFmtId="0" fontId="14" fillId="4" borderId="0" xfId="0" applyFont="1" applyFill="1" applyAlignment="1"/>
    <xf numFmtId="21" fontId="14" fillId="3" borderId="4" xfId="0" quotePrefix="1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wrapText="1"/>
    </xf>
    <xf numFmtId="0" fontId="14" fillId="3" borderId="4" xfId="0" applyFont="1" applyFill="1" applyBorder="1" applyAlignment="1">
      <alignment vertical="center" wrapText="1"/>
    </xf>
    <xf numFmtId="0" fontId="14" fillId="3" borderId="4" xfId="0" applyFont="1" applyFill="1" applyBorder="1" applyAlignment="1">
      <alignment horizontal="center" vertical="center" wrapText="1"/>
    </xf>
    <xf numFmtId="4" fontId="14" fillId="3" borderId="4" xfId="0" quotePrefix="1" applyNumberFormat="1" applyFont="1" applyFill="1" applyBorder="1" applyAlignment="1">
      <alignment horizontal="center" vertical="center" wrapText="1"/>
    </xf>
    <xf numFmtId="3" fontId="14" fillId="3" borderId="4" xfId="0" applyNumberFormat="1" applyFont="1" applyFill="1" applyBorder="1" applyAlignment="1">
      <alignment horizontal="center" vertical="center" wrapText="1"/>
    </xf>
    <xf numFmtId="4" fontId="14" fillId="3" borderId="4" xfId="0" applyNumberFormat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3" fontId="14" fillId="3" borderId="0" xfId="0" applyNumberFormat="1" applyFont="1" applyFill="1" applyBorder="1" applyAlignment="1">
      <alignment horizontal="center" vertical="center" wrapText="1"/>
    </xf>
    <xf numFmtId="4" fontId="14" fillId="3" borderId="0" xfId="0" applyNumberFormat="1" applyFont="1" applyFill="1" applyBorder="1" applyAlignment="1">
      <alignment horizontal="center" vertical="center" wrapText="1"/>
    </xf>
    <xf numFmtId="0" fontId="14" fillId="3" borderId="0" xfId="0" applyFont="1" applyFill="1" applyAlignment="1"/>
    <xf numFmtId="0" fontId="14" fillId="0" borderId="4" xfId="0" applyFont="1" applyBorder="1" applyAlignment="1"/>
    <xf numFmtId="3" fontId="14" fillId="4" borderId="4" xfId="1" quotePrefix="1" applyNumberFormat="1" applyFont="1" applyFill="1" applyBorder="1" applyAlignment="1" applyProtection="1">
      <alignment horizontal="center" vertical="center"/>
    </xf>
    <xf numFmtId="3" fontId="14" fillId="4" borderId="0" xfId="0" applyNumberFormat="1" applyFont="1" applyFill="1" applyBorder="1" applyAlignment="1">
      <alignment horizontal="center" vertical="center"/>
    </xf>
    <xf numFmtId="4" fontId="14" fillId="4" borderId="0" xfId="1" applyNumberFormat="1" applyFont="1" applyFill="1" applyBorder="1" applyAlignment="1" applyProtection="1">
      <alignment vertical="center"/>
    </xf>
    <xf numFmtId="3" fontId="14" fillId="4" borderId="0" xfId="1" applyNumberFormat="1" applyFont="1" applyFill="1" applyBorder="1" applyAlignment="1" applyProtection="1">
      <alignment vertical="center"/>
    </xf>
    <xf numFmtId="3" fontId="14" fillId="3" borderId="4" xfId="1" quotePrefix="1" applyNumberFormat="1" applyFont="1" applyFill="1" applyBorder="1" applyAlignment="1" applyProtection="1">
      <alignment horizontal="center" vertical="center"/>
    </xf>
    <xf numFmtId="3" fontId="16" fillId="3" borderId="4" xfId="1" quotePrefix="1" applyNumberFormat="1" applyFont="1" applyFill="1" applyBorder="1" applyAlignment="1" applyProtection="1">
      <alignment horizontal="center" vertical="center"/>
    </xf>
    <xf numFmtId="3" fontId="14" fillId="3" borderId="0" xfId="0" applyNumberFormat="1" applyFont="1" applyFill="1" applyBorder="1" applyAlignment="1">
      <alignment horizontal="center" vertical="center"/>
    </xf>
    <xf numFmtId="4" fontId="14" fillId="3" borderId="0" xfId="1" applyNumberFormat="1" applyFont="1" applyFill="1" applyBorder="1" applyAlignment="1" applyProtection="1">
      <alignment vertical="center"/>
    </xf>
    <xf numFmtId="3" fontId="14" fillId="3" borderId="0" xfId="1" applyNumberFormat="1" applyFont="1" applyFill="1" applyBorder="1" applyAlignment="1" applyProtection="1">
      <alignment vertical="center"/>
    </xf>
    <xf numFmtId="0" fontId="14" fillId="3" borderId="4" xfId="0" quotePrefix="1" applyFont="1" applyFill="1" applyBorder="1" applyAlignment="1">
      <alignment horizontal="center" vertical="center"/>
    </xf>
    <xf numFmtId="3" fontId="14" fillId="3" borderId="4" xfId="1" applyNumberFormat="1" applyFont="1" applyFill="1" applyBorder="1" applyAlignment="1" applyProtection="1">
      <alignment vertical="center"/>
    </xf>
    <xf numFmtId="41" fontId="14" fillId="3" borderId="4" xfId="1" quotePrefix="1" applyFont="1" applyFill="1" applyBorder="1" applyAlignment="1" applyProtection="1">
      <alignment horizontal="center" vertical="center"/>
    </xf>
    <xf numFmtId="41" fontId="14" fillId="4" borderId="4" xfId="1" quotePrefix="1" applyFont="1" applyFill="1" applyBorder="1" applyAlignment="1" applyProtection="1">
      <alignment horizontal="center" vertical="center"/>
    </xf>
    <xf numFmtId="4" fontId="14" fillId="0" borderId="0" xfId="1" applyNumberFormat="1" applyFont="1" applyFill="1" applyBorder="1" applyAlignment="1" applyProtection="1">
      <alignment horizontal="center" vertical="center"/>
    </xf>
    <xf numFmtId="0" fontId="17" fillId="0" borderId="0" xfId="0" applyFont="1" applyFill="1">
      <alignment vertical="center"/>
    </xf>
    <xf numFmtId="41" fontId="14" fillId="4" borderId="4" xfId="1" applyFont="1" applyFill="1" applyBorder="1" applyAlignment="1" applyProtection="1">
      <alignment horizontal="center" vertical="center"/>
    </xf>
    <xf numFmtId="3" fontId="14" fillId="4" borderId="4" xfId="1" applyNumberFormat="1" applyFont="1" applyFill="1" applyBorder="1" applyAlignment="1" applyProtection="1">
      <alignment vertical="center"/>
    </xf>
    <xf numFmtId="41" fontId="16" fillId="3" borderId="4" xfId="1" applyFont="1" applyFill="1" applyBorder="1" applyAlignment="1" applyProtection="1">
      <alignment horizontal="center" vertical="center"/>
    </xf>
    <xf numFmtId="0" fontId="13" fillId="0" borderId="4" xfId="0" quotePrefix="1" applyFont="1" applyBorder="1" applyAlignment="1">
      <alignment horizontal="center" vertical="center" wrapText="1"/>
    </xf>
    <xf numFmtId="0" fontId="14" fillId="4" borderId="4" xfId="0" quotePrefix="1" applyFont="1" applyFill="1" applyBorder="1" applyAlignment="1">
      <alignment horizontal="center" vertical="center"/>
    </xf>
    <xf numFmtId="0" fontId="16" fillId="3" borderId="4" xfId="0" quotePrefix="1" applyFont="1" applyFill="1" applyBorder="1" applyAlignment="1">
      <alignment horizontal="center" vertical="center"/>
    </xf>
    <xf numFmtId="3" fontId="14" fillId="3" borderId="4" xfId="0" quotePrefix="1" applyNumberFormat="1" applyFont="1" applyFill="1" applyBorder="1" applyAlignment="1">
      <alignment horizontal="center" vertical="center" wrapText="1"/>
    </xf>
    <xf numFmtId="3" fontId="14" fillId="0" borderId="4" xfId="0" quotePrefix="1" applyNumberFormat="1" applyFont="1" applyFill="1" applyBorder="1" applyAlignment="1">
      <alignment horizontal="center" vertical="center" wrapText="1"/>
    </xf>
    <xf numFmtId="2" fontId="14" fillId="3" borderId="4" xfId="0" applyNumberFormat="1" applyFont="1" applyFill="1" applyBorder="1" applyAlignment="1">
      <alignment horizontal="center" vertical="center"/>
    </xf>
    <xf numFmtId="0" fontId="23" fillId="4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>
      <alignment vertical="center"/>
    </xf>
    <xf numFmtId="0" fontId="23" fillId="0" borderId="0" xfId="0" applyFont="1">
      <alignment vertical="center"/>
    </xf>
    <xf numFmtId="0" fontId="14" fillId="0" borderId="14" xfId="0" applyFont="1" applyFill="1" applyBorder="1" applyAlignment="1">
      <alignment horizontal="left" vertical="center" wrapText="1"/>
    </xf>
    <xf numFmtId="0" fontId="17" fillId="0" borderId="4" xfId="0" applyFont="1" applyBorder="1">
      <alignment vertical="center"/>
    </xf>
    <xf numFmtId="1" fontId="14" fillId="0" borderId="4" xfId="0" applyNumberFormat="1" applyFont="1" applyFill="1" applyBorder="1" applyAlignment="1">
      <alignment horizontal="center" vertical="center"/>
    </xf>
    <xf numFmtId="166" fontId="14" fillId="4" borderId="4" xfId="1" quotePrefix="1" applyNumberFormat="1" applyFont="1" applyFill="1" applyBorder="1" applyAlignment="1" applyProtection="1">
      <alignment horizontal="center" vertical="center"/>
    </xf>
    <xf numFmtId="166" fontId="14" fillId="3" borderId="4" xfId="1" quotePrefix="1" applyNumberFormat="1" applyFont="1" applyFill="1" applyBorder="1" applyAlignment="1" applyProtection="1">
      <alignment horizontal="center" vertical="center"/>
    </xf>
    <xf numFmtId="3" fontId="14" fillId="4" borderId="4" xfId="0" quotePrefix="1" applyNumberFormat="1" applyFont="1" applyFill="1" applyBorder="1" applyAlignment="1">
      <alignment horizontal="center" vertical="center" wrapText="1"/>
    </xf>
    <xf numFmtId="168" fontId="14" fillId="0" borderId="4" xfId="1" quotePrefix="1" applyNumberFormat="1" applyFont="1" applyFill="1" applyBorder="1" applyAlignment="1" applyProtection="1">
      <alignment horizontal="center" vertical="center"/>
    </xf>
    <xf numFmtId="170" fontId="14" fillId="4" borderId="4" xfId="0" applyNumberFormat="1" applyFont="1" applyFill="1" applyBorder="1" applyAlignment="1">
      <alignment horizontal="center" vertical="center" wrapText="1"/>
    </xf>
    <xf numFmtId="169" fontId="14" fillId="4" borderId="4" xfId="0" applyNumberFormat="1" applyFont="1" applyFill="1" applyBorder="1" applyAlignment="1">
      <alignment horizontal="center" vertical="center" wrapText="1"/>
    </xf>
    <xf numFmtId="2" fontId="14" fillId="3" borderId="4" xfId="0" quotePrefix="1" applyNumberFormat="1" applyFont="1" applyFill="1" applyBorder="1" applyAlignment="1">
      <alignment horizontal="center" vertical="center" wrapText="1"/>
    </xf>
    <xf numFmtId="41" fontId="16" fillId="0" borderId="4" xfId="1" applyFont="1" applyFill="1" applyBorder="1" applyAlignment="1" applyProtection="1">
      <alignment vertical="center"/>
    </xf>
    <xf numFmtId="168" fontId="14" fillId="0" borderId="4" xfId="0" applyNumberFormat="1" applyFont="1" applyFill="1" applyBorder="1" applyAlignment="1">
      <alignment horizontal="center" vertical="center" wrapText="1"/>
    </xf>
    <xf numFmtId="168" fontId="14" fillId="4" borderId="4" xfId="1" quotePrefix="1" applyNumberFormat="1" applyFont="1" applyFill="1" applyBorder="1" applyAlignment="1" applyProtection="1">
      <alignment horizontal="center" vertical="center"/>
    </xf>
    <xf numFmtId="41" fontId="14" fillId="0" borderId="9" xfId="1" applyFont="1" applyFill="1" applyBorder="1" applyAlignment="1" applyProtection="1">
      <alignment vertical="center"/>
    </xf>
    <xf numFmtId="41" fontId="16" fillId="0" borderId="9" xfId="1" applyFont="1" applyFill="1" applyBorder="1" applyAlignment="1" applyProtection="1">
      <alignment vertical="center"/>
    </xf>
    <xf numFmtId="2" fontId="14" fillId="0" borderId="4" xfId="0" quotePrefix="1" applyNumberFormat="1" applyFont="1" applyFill="1" applyBorder="1" applyAlignment="1">
      <alignment horizontal="center" vertical="center" wrapText="1"/>
    </xf>
    <xf numFmtId="41" fontId="16" fillId="0" borderId="3" xfId="1" applyFont="1" applyFill="1" applyBorder="1" applyAlignment="1" applyProtection="1">
      <alignment horizontal="center" vertical="center"/>
    </xf>
    <xf numFmtId="3" fontId="16" fillId="0" borderId="4" xfId="0" applyNumberFormat="1" applyFont="1" applyFill="1" applyBorder="1" applyAlignment="1">
      <alignment vertical="center" wrapText="1"/>
    </xf>
    <xf numFmtId="171" fontId="14" fillId="0" borderId="4" xfId="1" quotePrefix="1" applyNumberFormat="1" applyFont="1" applyFill="1" applyBorder="1" applyAlignment="1" applyProtection="1">
      <alignment horizontal="center" vertical="center"/>
    </xf>
    <xf numFmtId="170" fontId="14" fillId="0" borderId="4" xfId="1" quotePrefix="1" applyNumberFormat="1" applyFont="1" applyFill="1" applyBorder="1" applyAlignment="1" applyProtection="1">
      <alignment horizontal="center" vertical="center"/>
    </xf>
    <xf numFmtId="41" fontId="16" fillId="0" borderId="0" xfId="0" applyNumberFormat="1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5" fillId="4" borderId="4" xfId="0" quotePrefix="1" applyFont="1" applyFill="1" applyBorder="1" applyAlignment="1">
      <alignment horizontal="center" vertical="center"/>
    </xf>
    <xf numFmtId="0" fontId="25" fillId="4" borderId="4" xfId="0" quotePrefix="1" applyFont="1" applyFill="1" applyBorder="1" applyAlignment="1">
      <alignment horizontal="left" vertical="center" wrapText="1"/>
    </xf>
    <xf numFmtId="2" fontId="25" fillId="4" borderId="4" xfId="0" quotePrefix="1" applyNumberFormat="1" applyFont="1" applyFill="1" applyBorder="1" applyAlignment="1">
      <alignment horizontal="center" vertical="center"/>
    </xf>
    <xf numFmtId="2" fontId="25" fillId="4" borderId="4" xfId="0" applyNumberFormat="1" applyFont="1" applyFill="1" applyBorder="1" applyAlignment="1">
      <alignment horizontal="center" vertical="center"/>
    </xf>
    <xf numFmtId="0" fontId="25" fillId="3" borderId="4" xfId="0" quotePrefix="1" applyFont="1" applyFill="1" applyBorder="1" applyAlignment="1">
      <alignment horizontal="center" vertical="center"/>
    </xf>
    <xf numFmtId="0" fontId="25" fillId="3" borderId="4" xfId="0" quotePrefix="1" applyFont="1" applyFill="1" applyBorder="1" applyAlignment="1">
      <alignment horizontal="left" vertical="center" wrapText="1"/>
    </xf>
    <xf numFmtId="2" fontId="25" fillId="3" borderId="4" xfId="0" quotePrefix="1" applyNumberFormat="1" applyFont="1" applyFill="1" applyBorder="1" applyAlignment="1">
      <alignment horizontal="center" vertical="center"/>
    </xf>
    <xf numFmtId="2" fontId="25" fillId="3" borderId="4" xfId="0" applyNumberFormat="1" applyFont="1" applyFill="1" applyBorder="1" applyAlignment="1">
      <alignment horizontal="center" vertical="center"/>
    </xf>
    <xf numFmtId="0" fontId="25" fillId="0" borderId="4" xfId="0" quotePrefix="1" applyFont="1" applyBorder="1" applyAlignment="1">
      <alignment horizontal="center" vertical="center"/>
    </xf>
    <xf numFmtId="0" fontId="25" fillId="0" borderId="4" xfId="0" quotePrefix="1" applyFont="1" applyBorder="1" applyAlignment="1">
      <alignment horizontal="left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left" vertical="center" wrapText="1"/>
    </xf>
    <xf numFmtId="167" fontId="25" fillId="0" borderId="4" xfId="0" applyNumberFormat="1" applyFont="1" applyBorder="1" applyAlignment="1">
      <alignment horizontal="center" vertical="center"/>
    </xf>
    <xf numFmtId="2" fontId="25" fillId="0" borderId="4" xfId="0" applyNumberFormat="1" applyFont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169" fontId="25" fillId="4" borderId="4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left" vertical="center" wrapText="1"/>
    </xf>
    <xf numFmtId="1" fontId="25" fillId="3" borderId="4" xfId="0" applyNumberFormat="1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2" fontId="25" fillId="0" borderId="4" xfId="0" applyNumberFormat="1" applyFont="1" applyFill="1" applyBorder="1" applyAlignment="1">
      <alignment horizontal="center" vertical="center"/>
    </xf>
    <xf numFmtId="1" fontId="25" fillId="4" borderId="4" xfId="0" applyNumberFormat="1" applyFont="1" applyFill="1" applyBorder="1" applyAlignment="1">
      <alignment horizontal="center" vertical="center"/>
    </xf>
    <xf numFmtId="0" fontId="25" fillId="3" borderId="4" xfId="0" applyFont="1" applyFill="1" applyBorder="1">
      <alignment vertical="center"/>
    </xf>
    <xf numFmtId="0" fontId="25" fillId="0" borderId="4" xfId="0" applyFont="1" applyBorder="1">
      <alignment vertical="center"/>
    </xf>
    <xf numFmtId="0" fontId="25" fillId="0" borderId="4" xfId="0" applyFont="1" applyBorder="1" applyAlignment="1">
      <alignment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 wrapText="1"/>
    </xf>
    <xf numFmtId="0" fontId="25" fillId="4" borderId="4" xfId="0" quotePrefix="1" applyFont="1" applyFill="1" applyBorder="1" applyAlignment="1">
      <alignment horizontal="center" vertical="center" wrapText="1"/>
    </xf>
    <xf numFmtId="2" fontId="25" fillId="3" borderId="4" xfId="0" quotePrefix="1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2" fontId="25" fillId="3" borderId="4" xfId="0" applyNumberFormat="1" applyFont="1" applyFill="1" applyBorder="1" applyAlignment="1">
      <alignment horizontal="center" vertical="center" wrapText="1"/>
    </xf>
    <xf numFmtId="2" fontId="25" fillId="0" borderId="4" xfId="0" applyNumberFormat="1" applyFont="1" applyBorder="1" applyAlignment="1">
      <alignment horizontal="center" vertical="center" wrapText="1"/>
    </xf>
    <xf numFmtId="167" fontId="25" fillId="4" borderId="4" xfId="0" quotePrefix="1" applyNumberFormat="1" applyFont="1" applyFill="1" applyBorder="1" applyAlignment="1">
      <alignment horizontal="center" vertical="center"/>
    </xf>
    <xf numFmtId="1" fontId="25" fillId="4" borderId="4" xfId="0" quotePrefix="1" applyNumberFormat="1" applyFont="1" applyFill="1" applyBorder="1" applyAlignment="1">
      <alignment horizontal="center" vertical="center"/>
    </xf>
    <xf numFmtId="168" fontId="14" fillId="4" borderId="4" xfId="1" applyNumberFormat="1" applyFont="1" applyFill="1" applyBorder="1" applyAlignment="1" applyProtection="1">
      <alignment horizontal="center" vertical="center"/>
    </xf>
    <xf numFmtId="167" fontId="14" fillId="4" borderId="4" xfId="0" applyNumberFormat="1" applyFont="1" applyFill="1" applyBorder="1" applyAlignment="1">
      <alignment horizontal="center" vertical="center"/>
    </xf>
    <xf numFmtId="1" fontId="14" fillId="4" borderId="4" xfId="0" applyNumberFormat="1" applyFont="1" applyFill="1" applyBorder="1" applyAlignment="1">
      <alignment horizontal="center" vertical="center"/>
    </xf>
    <xf numFmtId="168" fontId="14" fillId="4" borderId="3" xfId="1" quotePrefix="1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164" fontId="21" fillId="0" borderId="4" xfId="0" quotePrefix="1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164" fontId="21" fillId="0" borderId="12" xfId="0" applyNumberFormat="1" applyFont="1" applyBorder="1" applyAlignment="1">
      <alignment horizontal="center" vertical="center"/>
    </xf>
    <xf numFmtId="164" fontId="21" fillId="0" borderId="13" xfId="0" applyNumberFormat="1" applyFont="1" applyBorder="1" applyAlignment="1">
      <alignment horizontal="center" vertical="center"/>
    </xf>
    <xf numFmtId="164" fontId="21" fillId="0" borderId="8" xfId="0" applyNumberFormat="1" applyFont="1" applyBorder="1" applyAlignment="1">
      <alignment horizontal="center" vertical="center"/>
    </xf>
    <xf numFmtId="164" fontId="21" fillId="0" borderId="7" xfId="0" applyNumberFormat="1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21" fillId="0" borderId="6" xfId="0" quotePrefix="1" applyNumberFormat="1" applyFont="1" applyBorder="1" applyAlignment="1">
      <alignment horizontal="center" vertical="center"/>
    </xf>
    <xf numFmtId="0" fontId="21" fillId="0" borderId="6" xfId="0" quotePrefix="1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quotePrefix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164" fontId="21" fillId="0" borderId="13" xfId="0" applyNumberFormat="1" applyFont="1" applyBorder="1" applyAlignment="1">
      <alignment horizontal="center" vertical="center" wrapText="1"/>
    </xf>
    <xf numFmtId="164" fontId="21" fillId="0" borderId="15" xfId="0" applyNumberFormat="1" applyFont="1" applyBorder="1" applyAlignment="1">
      <alignment horizontal="center" vertical="center" wrapText="1"/>
    </xf>
    <xf numFmtId="164" fontId="21" fillId="0" borderId="7" xfId="0" applyNumberFormat="1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4" fontId="14" fillId="3" borderId="4" xfId="1" quotePrefix="1" applyNumberFormat="1" applyFont="1" applyFill="1" applyBorder="1" applyAlignment="1" applyProtection="1">
      <alignment horizontal="right" vertical="center"/>
    </xf>
    <xf numFmtId="3" fontId="14" fillId="3" borderId="4" xfId="1" quotePrefix="1" applyNumberFormat="1" applyFont="1" applyFill="1" applyBorder="1" applyAlignment="1" applyProtection="1">
      <alignment horizontal="right" vertical="center"/>
    </xf>
    <xf numFmtId="1" fontId="19" fillId="0" borderId="4" xfId="0" applyNumberFormat="1" applyFont="1" applyFill="1" applyBorder="1" applyAlignment="1">
      <alignment horizontal="center" vertical="center" wrapText="1"/>
    </xf>
  </cellXfs>
  <cellStyles count="12">
    <cellStyle name="Comma [0]" xfId="1" builtinId="6"/>
    <cellStyle name="Comma [0] 2" xfId="10"/>
    <cellStyle name="Comma [0] 3" xfId="6"/>
    <cellStyle name="Comma [0] 4" xfId="4"/>
    <cellStyle name="Comma 2" xfId="9"/>
    <cellStyle name="Comma 3" xfId="3"/>
    <cellStyle name="Normal" xfId="0" builtinId="0"/>
    <cellStyle name="Normal 2" xfId="5"/>
    <cellStyle name="Normal 3" xfId="8"/>
    <cellStyle name="Normal 4" xfId="2"/>
    <cellStyle name="Percent 2" xfId="11"/>
    <cellStyle name="Percent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Q115"/>
  <sheetViews>
    <sheetView tabSelected="1" view="pageBreakPreview" zoomScale="30" zoomScaleNormal="68" zoomScaleSheetLayoutView="30" workbookViewId="0">
      <selection activeCell="AG14" sqref="AG14"/>
    </sheetView>
  </sheetViews>
  <sheetFormatPr defaultRowHeight="15" x14ac:dyDescent="0.25"/>
  <cols>
    <col min="2" max="4" width="20.7109375" customWidth="1"/>
    <col min="5" max="5" width="20.7109375" style="1" customWidth="1"/>
    <col min="6" max="6" width="21.140625" hidden="1" customWidth="1"/>
    <col min="7" max="7" width="30.7109375" customWidth="1"/>
    <col min="8" max="9" width="25.7109375" customWidth="1"/>
    <col min="10" max="10" width="12.7109375" style="1" customWidth="1"/>
    <col min="11" max="11" width="10.7109375" style="25" hidden="1" customWidth="1"/>
    <col min="12" max="12" width="10.7109375" style="2" hidden="1" customWidth="1"/>
    <col min="13" max="14" width="15.7109375" style="2" customWidth="1"/>
    <col min="15" max="15" width="25.7109375" style="2" hidden="1" customWidth="1"/>
    <col min="16" max="16" width="15.7109375" style="21" customWidth="1"/>
    <col min="17" max="17" width="25.7109375" style="3" customWidth="1"/>
    <col min="18" max="18" width="15.7109375" style="4" customWidth="1"/>
    <col min="19" max="19" width="25.7109375" style="4" customWidth="1"/>
    <col min="20" max="20" width="21.85546875" style="17" hidden="1" customWidth="1"/>
    <col min="21" max="21" width="23.5703125" style="4" hidden="1" customWidth="1"/>
    <col min="22" max="22" width="15.7109375" style="4" customWidth="1"/>
    <col min="23" max="23" width="27.42578125" style="19" customWidth="1"/>
    <col min="24" max="24" width="15.7109375" style="19" customWidth="1"/>
    <col min="25" max="25" width="29.7109375" style="19" customWidth="1"/>
    <col min="26" max="26" width="15.7109375" style="1" customWidth="1"/>
    <col min="27" max="27" width="25.7109375" style="5" customWidth="1"/>
    <col min="28" max="28" width="18.7109375" style="21" customWidth="1"/>
    <col min="29" max="29" width="14.85546875" style="22" hidden="1" customWidth="1"/>
    <col min="30" max="30" width="21.7109375" style="21" customWidth="1"/>
    <col min="31" max="31" width="20.7109375" style="21" customWidth="1"/>
    <col min="32" max="32" width="9.140625" style="30" customWidth="1"/>
    <col min="33" max="33" width="20.7109375" style="30" customWidth="1"/>
    <col min="34" max="34" width="9.140625" style="6"/>
    <col min="35" max="35" width="17.42578125" style="6" customWidth="1"/>
    <col min="36" max="36" width="9.140625" style="28"/>
    <col min="37" max="37" width="11.42578125" style="6" customWidth="1"/>
    <col min="39" max="39" width="16.42578125" customWidth="1"/>
    <col min="40" max="41" width="9.140625" style="7"/>
    <col min="42" max="42" width="9.140625" style="1"/>
  </cols>
  <sheetData>
    <row r="1" spans="2:42" x14ac:dyDescent="0.25"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</row>
    <row r="2" spans="2:42" x14ac:dyDescent="0.25">
      <c r="AF2" s="32"/>
      <c r="AG2" s="32"/>
    </row>
    <row r="3" spans="2:42" x14ac:dyDescent="0.25">
      <c r="B3" s="392"/>
      <c r="C3" s="392"/>
      <c r="D3" s="392"/>
      <c r="E3" s="392"/>
      <c r="F3" s="392"/>
      <c r="G3" s="392"/>
      <c r="AF3" s="32"/>
      <c r="AG3" s="32"/>
    </row>
    <row r="4" spans="2:42" ht="15.75" x14ac:dyDescent="0.25"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3"/>
      <c r="W4" s="393"/>
      <c r="X4" s="393"/>
      <c r="Y4" s="393"/>
      <c r="Z4" s="393"/>
      <c r="AA4" s="393"/>
      <c r="AB4" s="393"/>
      <c r="AC4" s="393"/>
      <c r="AD4" s="393"/>
      <c r="AE4" s="393"/>
      <c r="AF4" s="393"/>
      <c r="AG4" s="393"/>
      <c r="AH4" s="393"/>
      <c r="AI4" s="393"/>
      <c r="AJ4" s="393"/>
      <c r="AK4" s="393"/>
      <c r="AL4" s="393"/>
      <c r="AM4" s="393"/>
      <c r="AN4" s="393"/>
      <c r="AO4" s="393"/>
      <c r="AP4" s="393"/>
    </row>
    <row r="5" spans="2:42" x14ac:dyDescent="0.25"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391"/>
      <c r="AG5" s="391"/>
      <c r="AH5" s="391"/>
      <c r="AI5" s="391"/>
      <c r="AJ5" s="391"/>
      <c r="AK5" s="391"/>
      <c r="AL5" s="391"/>
      <c r="AM5" s="391"/>
      <c r="AN5" s="391"/>
      <c r="AO5" s="391"/>
      <c r="AP5" s="391"/>
    </row>
    <row r="6" spans="2:42" x14ac:dyDescent="0.25">
      <c r="B6" s="35"/>
      <c r="C6" s="35"/>
      <c r="D6" s="36"/>
      <c r="E6" s="35"/>
      <c r="F6" s="35"/>
      <c r="G6" s="35"/>
      <c r="AF6" s="32"/>
      <c r="AG6" s="32"/>
    </row>
    <row r="7" spans="2:42" x14ac:dyDescent="0.25">
      <c r="B7" s="8"/>
      <c r="C7" s="8"/>
      <c r="D7" s="8"/>
      <c r="E7" s="9"/>
      <c r="F7" s="8"/>
      <c r="G7" s="8"/>
      <c r="AF7" s="32"/>
      <c r="AG7" s="32"/>
    </row>
    <row r="8" spans="2:42" s="63" customFormat="1" ht="50.1" customHeight="1" x14ac:dyDescent="0.3">
      <c r="B8" s="235" t="s">
        <v>301</v>
      </c>
      <c r="C8" s="235"/>
      <c r="D8" s="235"/>
      <c r="E8" s="236"/>
      <c r="J8" s="236"/>
      <c r="K8" s="237"/>
      <c r="L8" s="238"/>
      <c r="M8" s="238"/>
      <c r="N8" s="238"/>
      <c r="O8" s="238"/>
      <c r="P8" s="239"/>
      <c r="Q8" s="240"/>
      <c r="R8" s="241"/>
      <c r="S8" s="241"/>
      <c r="T8" s="242"/>
      <c r="U8" s="241"/>
      <c r="V8" s="241"/>
      <c r="W8" s="243"/>
      <c r="X8" s="243"/>
      <c r="Y8" s="243"/>
      <c r="Z8" s="236"/>
      <c r="AA8" s="238"/>
      <c r="AB8" s="239"/>
      <c r="AC8" s="244"/>
      <c r="AD8" s="239"/>
      <c r="AE8" s="239"/>
      <c r="AF8" s="245"/>
      <c r="AG8" s="245"/>
      <c r="AH8" s="246"/>
      <c r="AI8" s="246"/>
      <c r="AJ8" s="247"/>
      <c r="AK8" s="246"/>
      <c r="AN8" s="248"/>
      <c r="AO8" s="248"/>
      <c r="AP8" s="236"/>
    </row>
    <row r="9" spans="2:42" s="63" customFormat="1" ht="24.95" customHeight="1" x14ac:dyDescent="0.25">
      <c r="B9" s="394" t="s">
        <v>95</v>
      </c>
      <c r="C9" s="394" t="s">
        <v>96</v>
      </c>
      <c r="D9" s="394" t="s">
        <v>296</v>
      </c>
      <c r="E9" s="394" t="s">
        <v>0</v>
      </c>
      <c r="F9" s="394" t="s">
        <v>132</v>
      </c>
      <c r="G9" s="394" t="s">
        <v>297</v>
      </c>
      <c r="H9" s="394" t="s">
        <v>298</v>
      </c>
      <c r="I9" s="394" t="s">
        <v>375</v>
      </c>
      <c r="J9" s="394" t="s">
        <v>1</v>
      </c>
      <c r="K9" s="249" t="s">
        <v>105</v>
      </c>
      <c r="L9" s="250"/>
      <c r="M9" s="413" t="s">
        <v>373</v>
      </c>
      <c r="N9" s="397" t="s">
        <v>299</v>
      </c>
      <c r="O9" s="250"/>
      <c r="P9" s="400" t="s">
        <v>105</v>
      </c>
      <c r="Q9" s="400"/>
      <c r="R9" s="400"/>
      <c r="S9" s="400"/>
      <c r="T9" s="400"/>
      <c r="U9" s="400"/>
      <c r="V9" s="400"/>
      <c r="W9" s="400"/>
      <c r="X9" s="400"/>
      <c r="Y9" s="401"/>
      <c r="Z9" s="398" t="s">
        <v>300</v>
      </c>
      <c r="AA9" s="398"/>
      <c r="AB9" s="398" t="s">
        <v>103</v>
      </c>
      <c r="AC9" s="398" t="s">
        <v>104</v>
      </c>
      <c r="AD9" s="251"/>
      <c r="AE9" s="252"/>
      <c r="AF9" s="252"/>
      <c r="AG9" s="252"/>
      <c r="AH9" s="399"/>
      <c r="AI9" s="399"/>
      <c r="AJ9" s="399"/>
      <c r="AK9" s="399"/>
      <c r="AL9" s="399"/>
      <c r="AM9" s="399"/>
      <c r="AN9" s="399"/>
      <c r="AO9" s="399"/>
      <c r="AP9" s="404"/>
    </row>
    <row r="10" spans="2:42" s="63" customFormat="1" ht="24.95" customHeight="1" x14ac:dyDescent="0.25">
      <c r="B10" s="395"/>
      <c r="C10" s="395"/>
      <c r="D10" s="395"/>
      <c r="E10" s="395"/>
      <c r="F10" s="395"/>
      <c r="G10" s="395"/>
      <c r="H10" s="395"/>
      <c r="I10" s="395"/>
      <c r="J10" s="395"/>
      <c r="K10" s="253"/>
      <c r="L10" s="254"/>
      <c r="M10" s="414"/>
      <c r="N10" s="397"/>
      <c r="O10" s="254"/>
      <c r="P10" s="402"/>
      <c r="Q10" s="402"/>
      <c r="R10" s="402"/>
      <c r="S10" s="402"/>
      <c r="T10" s="402"/>
      <c r="U10" s="402"/>
      <c r="V10" s="402"/>
      <c r="W10" s="402"/>
      <c r="X10" s="402"/>
      <c r="Y10" s="403"/>
      <c r="Z10" s="398"/>
      <c r="AA10" s="398"/>
      <c r="AB10" s="398"/>
      <c r="AC10" s="398"/>
      <c r="AD10" s="251"/>
      <c r="AE10" s="252"/>
      <c r="AF10" s="404"/>
      <c r="AG10" s="404"/>
      <c r="AH10" s="399"/>
      <c r="AI10" s="399"/>
      <c r="AJ10" s="399"/>
      <c r="AK10" s="399"/>
      <c r="AL10" s="399"/>
      <c r="AM10" s="399"/>
      <c r="AN10" s="399"/>
      <c r="AO10" s="399"/>
      <c r="AP10" s="404"/>
    </row>
    <row r="11" spans="2:42" s="63" customFormat="1" ht="50.1" customHeight="1" x14ac:dyDescent="0.25">
      <c r="B11" s="395"/>
      <c r="C11" s="395"/>
      <c r="D11" s="395"/>
      <c r="E11" s="395"/>
      <c r="F11" s="395"/>
      <c r="G11" s="395"/>
      <c r="H11" s="395"/>
      <c r="I11" s="395"/>
      <c r="J11" s="395"/>
      <c r="K11" s="408" t="s">
        <v>102</v>
      </c>
      <c r="L11" s="402"/>
      <c r="M11" s="414"/>
      <c r="N11" s="397"/>
      <c r="O11" s="255"/>
      <c r="P11" s="409" t="s">
        <v>98</v>
      </c>
      <c r="Q11" s="410"/>
      <c r="R11" s="409" t="s">
        <v>99</v>
      </c>
      <c r="S11" s="410"/>
      <c r="T11" s="256"/>
      <c r="U11" s="256"/>
      <c r="V11" s="411" t="s">
        <v>100</v>
      </c>
      <c r="W11" s="410"/>
      <c r="X11" s="409" t="s">
        <v>101</v>
      </c>
      <c r="Y11" s="412"/>
      <c r="Z11" s="398"/>
      <c r="AA11" s="398"/>
      <c r="AB11" s="398"/>
      <c r="AC11" s="398"/>
      <c r="AD11" s="251"/>
      <c r="AE11" s="252"/>
      <c r="AF11" s="404"/>
      <c r="AG11" s="404"/>
      <c r="AH11" s="399"/>
      <c r="AI11" s="399"/>
      <c r="AJ11" s="399"/>
      <c r="AK11" s="399"/>
      <c r="AL11" s="399"/>
      <c r="AM11" s="399"/>
      <c r="AN11" s="399"/>
      <c r="AO11" s="399"/>
      <c r="AP11" s="404"/>
    </row>
    <row r="12" spans="2:42" s="63" customFormat="1" ht="50.1" customHeight="1" x14ac:dyDescent="0.25">
      <c r="B12" s="396"/>
      <c r="C12" s="396"/>
      <c r="D12" s="396"/>
      <c r="E12" s="396"/>
      <c r="F12" s="396"/>
      <c r="G12" s="396"/>
      <c r="H12" s="396"/>
      <c r="I12" s="396"/>
      <c r="J12" s="396"/>
      <c r="K12" s="257" t="s">
        <v>97</v>
      </c>
      <c r="L12" s="258" t="s">
        <v>3</v>
      </c>
      <c r="M12" s="415"/>
      <c r="N12" s="397"/>
      <c r="O12" s="259" t="s">
        <v>269</v>
      </c>
      <c r="P12" s="260" t="s">
        <v>97</v>
      </c>
      <c r="Q12" s="261" t="s">
        <v>3</v>
      </c>
      <c r="R12" s="257" t="s">
        <v>97</v>
      </c>
      <c r="S12" s="262" t="s">
        <v>3</v>
      </c>
      <c r="T12" s="263" t="s">
        <v>2</v>
      </c>
      <c r="U12" s="262" t="s">
        <v>4</v>
      </c>
      <c r="V12" s="262" t="s">
        <v>97</v>
      </c>
      <c r="W12" s="264" t="s">
        <v>3</v>
      </c>
      <c r="X12" s="264" t="s">
        <v>97</v>
      </c>
      <c r="Y12" s="264" t="s">
        <v>3</v>
      </c>
      <c r="Z12" s="260" t="s">
        <v>97</v>
      </c>
      <c r="AA12" s="265" t="s">
        <v>3</v>
      </c>
      <c r="AB12" s="398"/>
      <c r="AC12" s="398"/>
      <c r="AD12" s="251"/>
      <c r="AE12" s="252"/>
      <c r="AF12" s="266"/>
      <c r="AG12" s="267"/>
      <c r="AH12" s="268"/>
      <c r="AI12" s="268"/>
      <c r="AJ12" s="268"/>
      <c r="AK12" s="268"/>
      <c r="AL12" s="269"/>
      <c r="AM12" s="270"/>
      <c r="AN12" s="268"/>
      <c r="AO12" s="268"/>
      <c r="AP12" s="404"/>
    </row>
    <row r="13" spans="2:42" ht="20.100000000000001" customHeight="1" x14ac:dyDescent="0.25">
      <c r="B13" s="38" t="s">
        <v>106</v>
      </c>
      <c r="C13" s="38" t="s">
        <v>107</v>
      </c>
      <c r="D13" s="38" t="s">
        <v>108</v>
      </c>
      <c r="E13" s="38" t="s">
        <v>109</v>
      </c>
      <c r="F13" s="38" t="s">
        <v>109</v>
      </c>
      <c r="G13" s="38" t="s">
        <v>110</v>
      </c>
      <c r="H13" s="38" t="s">
        <v>111</v>
      </c>
      <c r="I13" s="38" t="s">
        <v>112</v>
      </c>
      <c r="J13" s="38" t="s">
        <v>113</v>
      </c>
      <c r="K13" s="38" t="s">
        <v>112</v>
      </c>
      <c r="L13" s="38" t="s">
        <v>113</v>
      </c>
      <c r="M13" s="38" t="s">
        <v>114</v>
      </c>
      <c r="N13" s="38" t="s">
        <v>115</v>
      </c>
      <c r="O13" s="38" t="s">
        <v>113</v>
      </c>
      <c r="P13" s="38" t="s">
        <v>116</v>
      </c>
      <c r="Q13" s="38" t="s">
        <v>117</v>
      </c>
      <c r="R13" s="38" t="s">
        <v>118</v>
      </c>
      <c r="S13" s="38" t="s">
        <v>119</v>
      </c>
      <c r="T13" s="39"/>
      <c r="U13" s="39"/>
      <c r="V13" s="40" t="s">
        <v>120</v>
      </c>
      <c r="W13" s="41" t="s">
        <v>121</v>
      </c>
      <c r="X13" s="41" t="s">
        <v>122</v>
      </c>
      <c r="Y13" s="41" t="s">
        <v>123</v>
      </c>
      <c r="Z13" s="38" t="s">
        <v>124</v>
      </c>
      <c r="AA13" s="38" t="s">
        <v>125</v>
      </c>
      <c r="AB13" s="38" t="s">
        <v>384</v>
      </c>
      <c r="AC13" s="38" t="s">
        <v>125</v>
      </c>
      <c r="AD13" s="37"/>
      <c r="AE13" s="33"/>
      <c r="AF13" s="405"/>
      <c r="AG13" s="405"/>
      <c r="AH13" s="405"/>
      <c r="AI13" s="405"/>
      <c r="AJ13" s="405"/>
      <c r="AK13" s="405"/>
      <c r="AL13" s="405"/>
      <c r="AM13" s="405"/>
      <c r="AN13" s="405"/>
      <c r="AO13" s="405"/>
      <c r="AP13" s="34"/>
    </row>
    <row r="14" spans="2:42" s="197" customFormat="1" ht="150" customHeight="1" x14ac:dyDescent="0.25">
      <c r="B14" s="174" t="s">
        <v>327</v>
      </c>
      <c r="C14" s="175"/>
      <c r="D14" s="175" t="s">
        <v>329</v>
      </c>
      <c r="E14" s="178"/>
      <c r="F14" s="179" t="s">
        <v>6</v>
      </c>
      <c r="G14" s="180"/>
      <c r="H14" s="175"/>
      <c r="I14" s="175" t="s">
        <v>393</v>
      </c>
      <c r="J14" s="181" t="s">
        <v>8</v>
      </c>
      <c r="K14" s="182"/>
      <c r="L14" s="183"/>
      <c r="M14" s="387">
        <v>75.599999999999994</v>
      </c>
      <c r="N14" s="187">
        <v>75.849999999999994</v>
      </c>
      <c r="O14" s="183"/>
      <c r="P14" s="389">
        <v>76</v>
      </c>
      <c r="Q14" s="185">
        <v>17617261280</v>
      </c>
      <c r="R14" s="336">
        <v>76.2</v>
      </c>
      <c r="S14" s="187">
        <v>19374987408</v>
      </c>
      <c r="T14" s="188"/>
      <c r="U14" s="189"/>
      <c r="V14" s="390">
        <v>76.400000000000006</v>
      </c>
      <c r="W14" s="190">
        <v>21308486149</v>
      </c>
      <c r="X14" s="390">
        <v>76.599999999999994</v>
      </c>
      <c r="Y14" s="190">
        <v>23435334764</v>
      </c>
      <c r="Z14" s="388">
        <v>76.599999999999994</v>
      </c>
      <c r="AA14" s="183">
        <v>81736069601</v>
      </c>
      <c r="AB14" s="184" t="s">
        <v>302</v>
      </c>
      <c r="AC14" s="191" t="s">
        <v>130</v>
      </c>
      <c r="AD14" s="192"/>
      <c r="AE14" s="193"/>
      <c r="AF14" s="193"/>
      <c r="AG14" s="193"/>
      <c r="AH14" s="194"/>
      <c r="AI14" s="194"/>
      <c r="AJ14" s="194"/>
      <c r="AK14" s="194"/>
      <c r="AL14" s="192"/>
      <c r="AM14" s="195"/>
      <c r="AN14" s="194"/>
      <c r="AO14" s="194"/>
      <c r="AP14" s="196"/>
    </row>
    <row r="15" spans="2:42" s="218" customFormat="1" ht="150" customHeight="1" x14ac:dyDescent="0.25">
      <c r="B15" s="176"/>
      <c r="C15" s="177" t="s">
        <v>328</v>
      </c>
      <c r="D15" s="177" t="s">
        <v>330</v>
      </c>
      <c r="E15" s="198"/>
      <c r="F15" s="199"/>
      <c r="G15" s="200"/>
      <c r="H15" s="177"/>
      <c r="I15" s="177" t="s">
        <v>394</v>
      </c>
      <c r="J15" s="201" t="s">
        <v>8</v>
      </c>
      <c r="K15" s="202"/>
      <c r="L15" s="203"/>
      <c r="M15" s="207">
        <v>80.84</v>
      </c>
      <c r="N15" s="207">
        <v>90.04</v>
      </c>
      <c r="O15" s="203"/>
      <c r="P15" s="318">
        <v>83</v>
      </c>
      <c r="Q15" s="205">
        <v>17617261280</v>
      </c>
      <c r="R15" s="206">
        <v>84</v>
      </c>
      <c r="S15" s="207">
        <v>19374987408</v>
      </c>
      <c r="T15" s="208"/>
      <c r="U15" s="209"/>
      <c r="V15" s="210">
        <v>85</v>
      </c>
      <c r="W15" s="211">
        <v>21308486149</v>
      </c>
      <c r="X15" s="210">
        <v>86</v>
      </c>
      <c r="Y15" s="211">
        <v>23435334764</v>
      </c>
      <c r="Z15" s="318">
        <v>86</v>
      </c>
      <c r="AA15" s="203">
        <v>81736069601</v>
      </c>
      <c r="AB15" s="204" t="s">
        <v>302</v>
      </c>
      <c r="AC15" s="212"/>
      <c r="AD15" s="213"/>
      <c r="AE15" s="214"/>
      <c r="AF15" s="214"/>
      <c r="AG15" s="214"/>
      <c r="AH15" s="215"/>
      <c r="AI15" s="215"/>
      <c r="AJ15" s="215"/>
      <c r="AK15" s="215"/>
      <c r="AL15" s="213"/>
      <c r="AM15" s="216"/>
      <c r="AN15" s="215"/>
      <c r="AO15" s="215"/>
      <c r="AP15" s="217"/>
    </row>
    <row r="16" spans="2:42" s="309" customFormat="1" ht="150" customHeight="1" x14ac:dyDescent="0.25">
      <c r="B16" s="43"/>
      <c r="C16" s="44"/>
      <c r="D16" s="44"/>
      <c r="E16" s="45" t="s">
        <v>5</v>
      </c>
      <c r="F16" s="46"/>
      <c r="G16" s="120" t="s">
        <v>7</v>
      </c>
      <c r="H16" s="44" t="s">
        <v>331</v>
      </c>
      <c r="I16" s="44" t="s">
        <v>395</v>
      </c>
      <c r="J16" s="144" t="s">
        <v>8</v>
      </c>
      <c r="K16" s="202"/>
      <c r="L16" s="203"/>
      <c r="M16" s="48">
        <v>100</v>
      </c>
      <c r="N16" s="48">
        <v>100</v>
      </c>
      <c r="O16" s="48">
        <v>100</v>
      </c>
      <c r="P16" s="48">
        <v>100</v>
      </c>
      <c r="Q16" s="48">
        <v>17617261280</v>
      </c>
      <c r="R16" s="74">
        <v>100</v>
      </c>
      <c r="S16" s="50">
        <v>19374987408</v>
      </c>
      <c r="T16" s="208"/>
      <c r="U16" s="209"/>
      <c r="V16" s="56">
        <v>100</v>
      </c>
      <c r="W16" s="50">
        <v>21308486149</v>
      </c>
      <c r="X16" s="56">
        <v>100</v>
      </c>
      <c r="Y16" s="50">
        <v>23435334764</v>
      </c>
      <c r="Z16" s="326">
        <v>100</v>
      </c>
      <c r="AA16" s="50">
        <f t="shared" ref="AA16:AA39" si="0">SUM(Q16+S16+W16+Y16)</f>
        <v>81736069601</v>
      </c>
      <c r="AB16" s="49" t="s">
        <v>302</v>
      </c>
      <c r="AC16" s="212"/>
      <c r="AD16" s="58"/>
      <c r="AE16" s="59"/>
      <c r="AF16" s="59"/>
      <c r="AG16" s="59"/>
      <c r="AH16" s="60"/>
      <c r="AI16" s="60"/>
      <c r="AJ16" s="60"/>
      <c r="AK16" s="60"/>
      <c r="AL16" s="58"/>
      <c r="AM16" s="61"/>
      <c r="AN16" s="60"/>
      <c r="AO16" s="60"/>
      <c r="AP16" s="62"/>
    </row>
    <row r="17" spans="2:42" s="168" customFormat="1" ht="160.5" customHeight="1" x14ac:dyDescent="0.25">
      <c r="B17" s="43"/>
      <c r="C17" s="44"/>
      <c r="D17" s="44"/>
      <c r="E17" s="325"/>
      <c r="G17" s="325"/>
      <c r="H17" s="324" t="s">
        <v>332</v>
      </c>
      <c r="I17" s="43" t="s">
        <v>396</v>
      </c>
      <c r="J17" s="144" t="s">
        <v>8</v>
      </c>
      <c r="K17" s="47"/>
      <c r="L17" s="48"/>
      <c r="M17" s="48">
        <v>100</v>
      </c>
      <c r="N17" s="48">
        <v>100</v>
      </c>
      <c r="O17" s="48">
        <v>100</v>
      </c>
      <c r="P17" s="48">
        <v>100</v>
      </c>
      <c r="Q17" s="50">
        <v>4882979100</v>
      </c>
      <c r="R17" s="74">
        <v>100</v>
      </c>
      <c r="S17" s="50">
        <v>5374777010</v>
      </c>
      <c r="T17" s="53"/>
      <c r="U17" s="54"/>
      <c r="V17" s="56">
        <v>100</v>
      </c>
      <c r="W17" s="50">
        <v>5952347921</v>
      </c>
      <c r="X17" s="56">
        <v>100</v>
      </c>
      <c r="Y17" s="50">
        <v>6551082711</v>
      </c>
      <c r="Z17" s="49">
        <v>100</v>
      </c>
      <c r="AA17" s="50">
        <f t="shared" si="0"/>
        <v>22761186742</v>
      </c>
      <c r="AB17" s="78" t="s">
        <v>302</v>
      </c>
      <c r="AC17" s="57"/>
      <c r="AD17" s="58"/>
      <c r="AE17" s="59"/>
      <c r="AF17" s="59"/>
      <c r="AG17" s="59"/>
      <c r="AH17" s="60"/>
      <c r="AI17" s="60"/>
      <c r="AJ17" s="60"/>
      <c r="AK17" s="60"/>
      <c r="AL17" s="58"/>
      <c r="AM17" s="61"/>
      <c r="AN17" s="60"/>
      <c r="AO17" s="60"/>
      <c r="AP17" s="62"/>
    </row>
    <row r="18" spans="2:42" s="168" customFormat="1" ht="150" customHeight="1" x14ac:dyDescent="0.25">
      <c r="B18" s="64"/>
      <c r="C18" s="65"/>
      <c r="D18" s="65"/>
      <c r="E18" s="66" t="s">
        <v>179</v>
      </c>
      <c r="F18" s="67" t="s">
        <v>48</v>
      </c>
      <c r="G18" s="121" t="s">
        <v>49</v>
      </c>
      <c r="H18" s="67" t="s">
        <v>50</v>
      </c>
      <c r="I18" s="67"/>
      <c r="J18" s="49" t="s">
        <v>51</v>
      </c>
      <c r="K18" s="47"/>
      <c r="L18" s="48"/>
      <c r="M18" s="48">
        <v>2</v>
      </c>
      <c r="N18" s="48">
        <v>2</v>
      </c>
      <c r="O18" s="48"/>
      <c r="P18" s="49">
        <v>2</v>
      </c>
      <c r="Q18" s="50">
        <v>41250000</v>
      </c>
      <c r="R18" s="51" t="s">
        <v>274</v>
      </c>
      <c r="S18" s="50">
        <v>45375000</v>
      </c>
      <c r="T18" s="53"/>
      <c r="U18" s="54"/>
      <c r="V18" s="55" t="s">
        <v>274</v>
      </c>
      <c r="W18" s="50">
        <v>49912500</v>
      </c>
      <c r="X18" s="56" t="s">
        <v>274</v>
      </c>
      <c r="Y18" s="50">
        <v>54903750</v>
      </c>
      <c r="Z18" s="49">
        <v>2</v>
      </c>
      <c r="AA18" s="50">
        <f t="shared" si="0"/>
        <v>191441250</v>
      </c>
      <c r="AB18" s="78" t="s">
        <v>302</v>
      </c>
      <c r="AC18" s="57"/>
      <c r="AD18" s="61"/>
      <c r="AE18" s="59"/>
      <c r="AF18" s="59"/>
      <c r="AG18" s="59"/>
      <c r="AH18" s="60"/>
      <c r="AI18" s="60"/>
      <c r="AJ18" s="60"/>
      <c r="AK18" s="60"/>
      <c r="AL18" s="58"/>
      <c r="AM18" s="61"/>
      <c r="AN18" s="60"/>
      <c r="AO18" s="60"/>
      <c r="AP18" s="62"/>
    </row>
    <row r="19" spans="2:42" s="63" customFormat="1" ht="150" customHeight="1" x14ac:dyDescent="0.25">
      <c r="B19" s="64"/>
      <c r="C19" s="65"/>
      <c r="D19" s="65"/>
      <c r="E19" s="70" t="s">
        <v>180</v>
      </c>
      <c r="F19" s="71" t="s">
        <v>53</v>
      </c>
      <c r="G19" s="72" t="s">
        <v>54</v>
      </c>
      <c r="H19" s="72" t="s">
        <v>198</v>
      </c>
      <c r="I19" s="72"/>
      <c r="J19" s="73" t="s">
        <v>51</v>
      </c>
      <c r="K19" s="47"/>
      <c r="L19" s="48"/>
      <c r="M19" s="48">
        <v>2</v>
      </c>
      <c r="N19" s="74" t="s">
        <v>274</v>
      </c>
      <c r="O19" s="48"/>
      <c r="P19" s="49">
        <v>2</v>
      </c>
      <c r="Q19" s="340">
        <f>(23750000*0.1)+23750000</f>
        <v>26125000</v>
      </c>
      <c r="R19" s="51" t="s">
        <v>274</v>
      </c>
      <c r="S19" s="340">
        <f>(Q19*0.1)+Q19</f>
        <v>28737500</v>
      </c>
      <c r="T19" s="53"/>
      <c r="U19" s="54"/>
      <c r="V19" s="55" t="s">
        <v>274</v>
      </c>
      <c r="W19" s="340">
        <v>31611250</v>
      </c>
      <c r="X19" s="56" t="s">
        <v>274</v>
      </c>
      <c r="Y19" s="340">
        <v>34772375</v>
      </c>
      <c r="Z19" s="49">
        <v>8</v>
      </c>
      <c r="AA19" s="340">
        <f t="shared" si="0"/>
        <v>121246125</v>
      </c>
      <c r="AB19" s="78" t="s">
        <v>302</v>
      </c>
      <c r="AC19" s="57"/>
      <c r="AD19" s="61"/>
      <c r="AE19" s="59"/>
      <c r="AF19" s="59"/>
      <c r="AG19" s="59"/>
      <c r="AH19" s="60"/>
      <c r="AI19" s="60"/>
      <c r="AJ19" s="60"/>
      <c r="AK19" s="60"/>
      <c r="AL19" s="58"/>
      <c r="AM19" s="61"/>
      <c r="AN19" s="60"/>
      <c r="AO19" s="60"/>
      <c r="AP19" s="62"/>
    </row>
    <row r="20" spans="2:42" s="63" customFormat="1" ht="150" customHeight="1" x14ac:dyDescent="0.25">
      <c r="B20" s="64"/>
      <c r="C20" s="65"/>
      <c r="D20" s="65"/>
      <c r="E20" s="70" t="s">
        <v>181</v>
      </c>
      <c r="F20" s="71" t="s">
        <v>55</v>
      </c>
      <c r="G20" s="72" t="s">
        <v>56</v>
      </c>
      <c r="H20" s="72" t="s">
        <v>199</v>
      </c>
      <c r="I20" s="72"/>
      <c r="J20" s="73" t="s">
        <v>202</v>
      </c>
      <c r="K20" s="47"/>
      <c r="L20" s="48"/>
      <c r="M20" s="48">
        <v>1</v>
      </c>
      <c r="N20" s="74" t="s">
        <v>127</v>
      </c>
      <c r="O20" s="48"/>
      <c r="P20" s="49">
        <v>1</v>
      </c>
      <c r="Q20" s="340">
        <v>15125000</v>
      </c>
      <c r="R20" s="51" t="s">
        <v>127</v>
      </c>
      <c r="S20" s="340">
        <v>16637500</v>
      </c>
      <c r="T20" s="53"/>
      <c r="U20" s="54"/>
      <c r="V20" s="55" t="s">
        <v>127</v>
      </c>
      <c r="W20" s="340">
        <v>18301250</v>
      </c>
      <c r="X20" s="56" t="s">
        <v>127</v>
      </c>
      <c r="Y20" s="340">
        <v>20131375</v>
      </c>
      <c r="Z20" s="49">
        <v>4</v>
      </c>
      <c r="AA20" s="340">
        <f t="shared" si="0"/>
        <v>70195125</v>
      </c>
      <c r="AB20" s="78" t="s">
        <v>302</v>
      </c>
      <c r="AC20" s="57"/>
      <c r="AD20" s="61"/>
      <c r="AE20" s="59"/>
      <c r="AF20" s="59"/>
      <c r="AG20" s="59"/>
      <c r="AH20" s="60"/>
      <c r="AI20" s="60"/>
      <c r="AJ20" s="60"/>
      <c r="AK20" s="60"/>
      <c r="AL20" s="58"/>
      <c r="AM20" s="61"/>
      <c r="AN20" s="60"/>
      <c r="AO20" s="60"/>
      <c r="AP20" s="62"/>
    </row>
    <row r="21" spans="2:42" s="220" customFormat="1" ht="150" customHeight="1" x14ac:dyDescent="0.25">
      <c r="B21" s="219"/>
      <c r="C21" s="219"/>
      <c r="D21" s="219"/>
      <c r="E21" s="66" t="s">
        <v>182</v>
      </c>
      <c r="F21" s="120" t="s">
        <v>22</v>
      </c>
      <c r="G21" s="67" t="s">
        <v>23</v>
      </c>
      <c r="H21" s="67" t="s">
        <v>24</v>
      </c>
      <c r="I21" s="67"/>
      <c r="J21" s="78" t="s">
        <v>11</v>
      </c>
      <c r="K21" s="76"/>
      <c r="L21" s="46"/>
      <c r="M21" s="78">
        <v>12</v>
      </c>
      <c r="N21" s="77" t="s">
        <v>126</v>
      </c>
      <c r="O21" s="46"/>
      <c r="P21" s="78">
        <v>12</v>
      </c>
      <c r="Q21" s="81">
        <v>15998383680</v>
      </c>
      <c r="R21" s="79" t="s">
        <v>126</v>
      </c>
      <c r="S21" s="81">
        <v>17598222048</v>
      </c>
      <c r="T21" s="80"/>
      <c r="U21" s="80"/>
      <c r="V21" s="77" t="s">
        <v>126</v>
      </c>
      <c r="W21" s="81">
        <v>19358044252.799999</v>
      </c>
      <c r="X21" s="79" t="s">
        <v>126</v>
      </c>
      <c r="Y21" s="81">
        <v>21293848678.079998</v>
      </c>
      <c r="Z21" s="78">
        <v>12</v>
      </c>
      <c r="AA21" s="81">
        <f t="shared" si="0"/>
        <v>74248498658.880005</v>
      </c>
      <c r="AB21" s="78" t="s">
        <v>302</v>
      </c>
      <c r="AC21" s="81"/>
      <c r="AD21" s="83"/>
      <c r="AE21" s="83"/>
      <c r="AF21" s="84"/>
      <c r="AG21" s="84"/>
      <c r="AH21" s="84"/>
      <c r="AI21" s="84"/>
      <c r="AJ21" s="60"/>
      <c r="AK21" s="84"/>
      <c r="AL21" s="86"/>
      <c r="AM21" s="86"/>
      <c r="AN21" s="86"/>
      <c r="AO21" s="86"/>
      <c r="AP21" s="86"/>
    </row>
    <row r="22" spans="2:42" s="63" customFormat="1" ht="150" customHeight="1" x14ac:dyDescent="0.3">
      <c r="B22" s="87"/>
      <c r="C22" s="87"/>
      <c r="D22" s="87"/>
      <c r="E22" s="70" t="s">
        <v>183</v>
      </c>
      <c r="F22" s="71" t="s">
        <v>25</v>
      </c>
      <c r="G22" s="72" t="s">
        <v>25</v>
      </c>
      <c r="H22" s="72" t="s">
        <v>200</v>
      </c>
      <c r="I22" s="72"/>
      <c r="J22" s="73" t="s">
        <v>201</v>
      </c>
      <c r="K22" s="88"/>
      <c r="L22" s="89"/>
      <c r="M22" s="95">
        <v>150</v>
      </c>
      <c r="N22" s="90" t="s">
        <v>275</v>
      </c>
      <c r="O22" s="89"/>
      <c r="P22" s="73">
        <v>150</v>
      </c>
      <c r="Q22" s="341">
        <v>15998383680</v>
      </c>
      <c r="R22" s="91">
        <v>150</v>
      </c>
      <c r="S22" s="341">
        <v>17598222048</v>
      </c>
      <c r="T22" s="93"/>
      <c r="U22" s="92"/>
      <c r="V22" s="90">
        <v>150</v>
      </c>
      <c r="W22" s="341">
        <v>19358044252.799999</v>
      </c>
      <c r="X22" s="90">
        <v>150</v>
      </c>
      <c r="Y22" s="341">
        <v>21293848678.079998</v>
      </c>
      <c r="Z22" s="73">
        <v>150</v>
      </c>
      <c r="AA22" s="341">
        <f t="shared" si="0"/>
        <v>74248498658.880005</v>
      </c>
      <c r="AB22" s="78" t="s">
        <v>302</v>
      </c>
      <c r="AC22" s="89"/>
      <c r="AD22" s="96"/>
      <c r="AE22" s="97"/>
      <c r="AF22" s="98"/>
      <c r="AG22" s="98"/>
      <c r="AH22" s="98"/>
      <c r="AI22" s="98"/>
      <c r="AJ22" s="98"/>
      <c r="AK22" s="85"/>
      <c r="AL22" s="99"/>
      <c r="AM22" s="99"/>
      <c r="AN22" s="100"/>
      <c r="AO22" s="100"/>
      <c r="AP22" s="96"/>
    </row>
    <row r="23" spans="2:42" s="168" customFormat="1" ht="150" customHeight="1" x14ac:dyDescent="0.3">
      <c r="B23" s="222"/>
      <c r="C23" s="222"/>
      <c r="D23" s="222"/>
      <c r="E23" s="102" t="s">
        <v>184</v>
      </c>
      <c r="F23" s="103" t="s">
        <v>40</v>
      </c>
      <c r="G23" s="221" t="s">
        <v>41</v>
      </c>
      <c r="H23" s="103" t="s">
        <v>42</v>
      </c>
      <c r="I23" s="103"/>
      <c r="J23" s="104" t="s">
        <v>43</v>
      </c>
      <c r="K23" s="223"/>
      <c r="L23" s="224"/>
      <c r="M23" s="224">
        <v>270</v>
      </c>
      <c r="N23" s="225">
        <v>270</v>
      </c>
      <c r="O23" s="224"/>
      <c r="P23" s="226">
        <v>270</v>
      </c>
      <c r="Q23" s="337">
        <f>Q24+Q25</f>
        <v>175000000</v>
      </c>
      <c r="R23" s="225">
        <v>270</v>
      </c>
      <c r="S23" s="224">
        <f>S24+S25</f>
        <v>190000000</v>
      </c>
      <c r="T23" s="228"/>
      <c r="U23" s="227"/>
      <c r="V23" s="225">
        <v>270</v>
      </c>
      <c r="W23" s="224">
        <f>W24+W25</f>
        <v>206500000</v>
      </c>
      <c r="X23" s="225">
        <v>270</v>
      </c>
      <c r="Y23" s="224">
        <f>Y24+Y25</f>
        <v>224650000</v>
      </c>
      <c r="Z23" s="104">
        <v>270</v>
      </c>
      <c r="AA23" s="224">
        <f t="shared" si="0"/>
        <v>796150000</v>
      </c>
      <c r="AB23" s="78" t="s">
        <v>302</v>
      </c>
      <c r="AC23" s="105" t="s">
        <v>130</v>
      </c>
      <c r="AD23" s="58"/>
      <c r="AE23" s="58"/>
      <c r="AF23" s="229"/>
      <c r="AG23" s="229"/>
      <c r="AH23" s="60"/>
      <c r="AI23" s="60"/>
      <c r="AJ23" s="60"/>
      <c r="AK23" s="60"/>
      <c r="AL23" s="230"/>
      <c r="AM23" s="230"/>
      <c r="AN23" s="231"/>
      <c r="AO23" s="231"/>
      <c r="AP23" s="58"/>
    </row>
    <row r="24" spans="2:42" s="63" customFormat="1" ht="150" customHeight="1" x14ac:dyDescent="0.3">
      <c r="B24" s="87"/>
      <c r="C24" s="87"/>
      <c r="D24" s="101"/>
      <c r="E24" s="110" t="s">
        <v>185</v>
      </c>
      <c r="F24" s="71" t="s">
        <v>44</v>
      </c>
      <c r="G24" s="72" t="s">
        <v>45</v>
      </c>
      <c r="H24" s="72" t="s">
        <v>203</v>
      </c>
      <c r="I24" s="72"/>
      <c r="J24" s="73" t="s">
        <v>62</v>
      </c>
      <c r="K24" s="94"/>
      <c r="L24" s="90"/>
      <c r="M24" s="90">
        <v>1</v>
      </c>
      <c r="N24" s="90" t="s">
        <v>127</v>
      </c>
      <c r="O24" s="90"/>
      <c r="P24" s="73">
        <v>1</v>
      </c>
      <c r="Q24" s="338">
        <v>150000000</v>
      </c>
      <c r="R24" s="94" t="s">
        <v>127</v>
      </c>
      <c r="S24" s="95">
        <v>165000000</v>
      </c>
      <c r="T24" s="92"/>
      <c r="U24" s="92"/>
      <c r="V24" s="94" t="s">
        <v>127</v>
      </c>
      <c r="W24" s="95">
        <f>(S24*0.1)+S24</f>
        <v>181500000</v>
      </c>
      <c r="X24" s="90" t="s">
        <v>127</v>
      </c>
      <c r="Y24" s="95">
        <f>(W24*0.1)+W24</f>
        <v>199650000</v>
      </c>
      <c r="Z24" s="73">
        <v>4</v>
      </c>
      <c r="AA24" s="95">
        <f t="shared" si="0"/>
        <v>696150000</v>
      </c>
      <c r="AB24" s="78" t="s">
        <v>302</v>
      </c>
      <c r="AC24" s="95"/>
      <c r="AD24" s="96"/>
      <c r="AE24" s="96"/>
      <c r="AF24" s="97"/>
      <c r="AG24" s="97"/>
      <c r="AH24" s="98"/>
      <c r="AI24" s="98"/>
      <c r="AJ24" s="98"/>
      <c r="AK24" s="85"/>
      <c r="AL24" s="99"/>
      <c r="AM24" s="99"/>
      <c r="AN24" s="100"/>
      <c r="AO24" s="100"/>
      <c r="AP24" s="96"/>
    </row>
    <row r="25" spans="2:42" s="63" customFormat="1" ht="150" customHeight="1" x14ac:dyDescent="0.3">
      <c r="B25" s="87"/>
      <c r="C25" s="87"/>
      <c r="D25" s="101"/>
      <c r="E25" s="110" t="s">
        <v>186</v>
      </c>
      <c r="F25" s="71" t="s">
        <v>46</v>
      </c>
      <c r="G25" s="72" t="s">
        <v>47</v>
      </c>
      <c r="H25" s="72" t="s">
        <v>178</v>
      </c>
      <c r="I25" s="72"/>
      <c r="J25" s="73" t="s">
        <v>43</v>
      </c>
      <c r="K25" s="94"/>
      <c r="L25" s="90"/>
      <c r="M25" s="90">
        <v>10</v>
      </c>
      <c r="N25" s="90" t="s">
        <v>273</v>
      </c>
      <c r="O25" s="90"/>
      <c r="P25" s="73">
        <v>10</v>
      </c>
      <c r="Q25" s="338">
        <v>25000000</v>
      </c>
      <c r="R25" s="94" t="s">
        <v>273</v>
      </c>
      <c r="S25" s="95">
        <v>25000000</v>
      </c>
      <c r="T25" s="92"/>
      <c r="U25" s="92"/>
      <c r="V25" s="94" t="s">
        <v>273</v>
      </c>
      <c r="W25" s="95">
        <v>25000000</v>
      </c>
      <c r="X25" s="90" t="s">
        <v>273</v>
      </c>
      <c r="Y25" s="95">
        <v>25000000</v>
      </c>
      <c r="Z25" s="73">
        <v>40</v>
      </c>
      <c r="AA25" s="95">
        <f t="shared" si="0"/>
        <v>100000000</v>
      </c>
      <c r="AB25" s="78" t="s">
        <v>302</v>
      </c>
      <c r="AC25" s="95"/>
      <c r="AD25" s="96"/>
      <c r="AE25" s="97"/>
      <c r="AF25" s="97"/>
      <c r="AG25" s="97"/>
      <c r="AH25" s="98"/>
      <c r="AI25" s="98"/>
      <c r="AJ25" s="98"/>
      <c r="AK25" s="85"/>
      <c r="AL25" s="99"/>
      <c r="AM25" s="99"/>
      <c r="AN25" s="100"/>
      <c r="AO25" s="100"/>
      <c r="AP25" s="96"/>
    </row>
    <row r="26" spans="2:42" s="168" customFormat="1" ht="150" customHeight="1" x14ac:dyDescent="0.3">
      <c r="B26" s="149"/>
      <c r="C26" s="149"/>
      <c r="D26" s="149"/>
      <c r="E26" s="49" t="s">
        <v>187</v>
      </c>
      <c r="F26" s="149"/>
      <c r="G26" s="67" t="s">
        <v>15</v>
      </c>
      <c r="H26" s="67" t="s">
        <v>10</v>
      </c>
      <c r="I26" s="67"/>
      <c r="J26" s="49" t="s">
        <v>11</v>
      </c>
      <c r="K26" s="232"/>
      <c r="L26" s="48"/>
      <c r="M26" s="48">
        <v>12</v>
      </c>
      <c r="N26" s="74" t="s">
        <v>126</v>
      </c>
      <c r="O26" s="74" t="s">
        <v>326</v>
      </c>
      <c r="P26" s="74">
        <v>12</v>
      </c>
      <c r="Q26" s="164">
        <f>Q27+Q28+Q29+Q30</f>
        <v>1079580700</v>
      </c>
      <c r="R26" s="51" t="s">
        <v>126</v>
      </c>
      <c r="S26" s="164">
        <f>S27+S28+S29+S30</f>
        <v>1193538770</v>
      </c>
      <c r="T26" s="234"/>
      <c r="U26" s="52"/>
      <c r="V26" s="51" t="s">
        <v>126</v>
      </c>
      <c r="W26" s="164">
        <f>W27+W28+W29+W30</f>
        <v>1355485857</v>
      </c>
      <c r="X26" s="74" t="s">
        <v>126</v>
      </c>
      <c r="Y26" s="164">
        <f>Y27+Y28+Y29+Y30</f>
        <v>1497034441</v>
      </c>
      <c r="Z26" s="49">
        <v>12</v>
      </c>
      <c r="AA26" s="164">
        <f>SUM(Q26+S26+W26+Y26)</f>
        <v>5125639768</v>
      </c>
      <c r="AB26" s="78" t="s">
        <v>302</v>
      </c>
      <c r="AC26" s="150"/>
      <c r="AD26" s="58"/>
      <c r="AE26" s="145"/>
      <c r="AF26" s="145"/>
      <c r="AG26" s="145"/>
      <c r="AH26" s="60"/>
      <c r="AI26" s="60"/>
      <c r="AJ26" s="60"/>
      <c r="AK26" s="60"/>
      <c r="AL26" s="230"/>
      <c r="AM26" s="230"/>
      <c r="AN26" s="231"/>
      <c r="AO26" s="231"/>
      <c r="AP26" s="58"/>
    </row>
    <row r="27" spans="2:42" s="63" customFormat="1" ht="150" customHeight="1" x14ac:dyDescent="0.3">
      <c r="B27" s="87"/>
      <c r="C27" s="87"/>
      <c r="D27" s="87"/>
      <c r="E27" s="70" t="s">
        <v>188</v>
      </c>
      <c r="F27" s="71" t="s">
        <v>16</v>
      </c>
      <c r="G27" s="72" t="s">
        <v>177</v>
      </c>
      <c r="H27" s="72" t="s">
        <v>204</v>
      </c>
      <c r="I27" s="72"/>
      <c r="J27" s="73" t="s">
        <v>62</v>
      </c>
      <c r="K27" s="94"/>
      <c r="L27" s="95"/>
      <c r="M27" s="95">
        <v>1</v>
      </c>
      <c r="N27" s="90" t="s">
        <v>127</v>
      </c>
      <c r="O27" s="95"/>
      <c r="P27" s="73">
        <v>1</v>
      </c>
      <c r="Q27" s="89">
        <v>126025900</v>
      </c>
      <c r="R27" s="94" t="s">
        <v>127</v>
      </c>
      <c r="S27" s="89">
        <v>138628490</v>
      </c>
      <c r="T27" s="93"/>
      <c r="U27" s="92"/>
      <c r="V27" s="94" t="s">
        <v>127</v>
      </c>
      <c r="W27" s="89">
        <v>152491339</v>
      </c>
      <c r="X27" s="90" t="s">
        <v>127</v>
      </c>
      <c r="Y27" s="89">
        <v>167740472</v>
      </c>
      <c r="Z27" s="73">
        <v>4</v>
      </c>
      <c r="AA27" s="89">
        <f>SUM(Q27+S27+W27+Y27)</f>
        <v>584886201</v>
      </c>
      <c r="AB27" s="78" t="s">
        <v>302</v>
      </c>
      <c r="AC27" s="89"/>
      <c r="AD27" s="96"/>
      <c r="AE27" s="97"/>
      <c r="AF27" s="97"/>
      <c r="AG27" s="97"/>
      <c r="AH27" s="98"/>
      <c r="AI27" s="98"/>
      <c r="AJ27" s="98"/>
      <c r="AK27" s="85"/>
      <c r="AL27" s="99"/>
      <c r="AM27" s="99"/>
      <c r="AN27" s="100"/>
      <c r="AO27" s="100"/>
      <c r="AP27" s="96"/>
    </row>
    <row r="28" spans="2:42" s="63" customFormat="1" ht="150" customHeight="1" x14ac:dyDescent="0.3">
      <c r="B28" s="87"/>
      <c r="C28" s="87"/>
      <c r="D28" s="87"/>
      <c r="E28" s="70" t="s">
        <v>189</v>
      </c>
      <c r="F28" s="71" t="s">
        <v>18</v>
      </c>
      <c r="G28" s="72" t="s">
        <v>19</v>
      </c>
      <c r="H28" s="72" t="s">
        <v>205</v>
      </c>
      <c r="I28" s="72"/>
      <c r="J28" s="73" t="s">
        <v>62</v>
      </c>
      <c r="K28" s="94"/>
      <c r="L28" s="95"/>
      <c r="M28" s="95">
        <v>1</v>
      </c>
      <c r="N28" s="90" t="s">
        <v>127</v>
      </c>
      <c r="O28" s="95"/>
      <c r="P28" s="73">
        <v>1</v>
      </c>
      <c r="Q28" s="89">
        <v>500343800</v>
      </c>
      <c r="R28" s="94" t="s">
        <v>127</v>
      </c>
      <c r="S28" s="89">
        <v>550378180</v>
      </c>
      <c r="T28" s="93"/>
      <c r="U28" s="92"/>
      <c r="V28" s="94" t="s">
        <v>127</v>
      </c>
      <c r="W28" s="89">
        <v>605415998</v>
      </c>
      <c r="X28" s="90" t="s">
        <v>127</v>
      </c>
      <c r="Y28" s="89">
        <v>665957597</v>
      </c>
      <c r="Z28" s="73">
        <v>4</v>
      </c>
      <c r="AA28" s="89">
        <f t="shared" si="0"/>
        <v>2322095575</v>
      </c>
      <c r="AB28" s="78" t="s">
        <v>302</v>
      </c>
      <c r="AC28" s="89"/>
      <c r="AD28" s="96"/>
      <c r="AE28" s="97"/>
      <c r="AF28" s="97"/>
      <c r="AG28" s="97"/>
      <c r="AH28" s="98"/>
      <c r="AI28" s="98"/>
      <c r="AJ28" s="98"/>
      <c r="AK28" s="85"/>
      <c r="AL28" s="99"/>
      <c r="AM28" s="99"/>
      <c r="AN28" s="100"/>
      <c r="AO28" s="100"/>
      <c r="AP28" s="96"/>
    </row>
    <row r="29" spans="2:42" s="63" customFormat="1" ht="150" customHeight="1" x14ac:dyDescent="0.3">
      <c r="B29" s="87"/>
      <c r="C29" s="87"/>
      <c r="D29" s="87"/>
      <c r="E29" s="70" t="s">
        <v>190</v>
      </c>
      <c r="F29" s="71" t="s">
        <v>17</v>
      </c>
      <c r="G29" s="72" t="s">
        <v>17</v>
      </c>
      <c r="H29" s="72" t="s">
        <v>206</v>
      </c>
      <c r="I29" s="72"/>
      <c r="J29" s="73" t="s">
        <v>62</v>
      </c>
      <c r="K29" s="94"/>
      <c r="L29" s="95"/>
      <c r="M29" s="95">
        <v>1</v>
      </c>
      <c r="N29" s="90" t="s">
        <v>127</v>
      </c>
      <c r="O29" s="95"/>
      <c r="P29" s="73">
        <v>1</v>
      </c>
      <c r="Q29" s="89">
        <v>66000000</v>
      </c>
      <c r="R29" s="94" t="s">
        <v>127</v>
      </c>
      <c r="S29" s="89">
        <v>78600000</v>
      </c>
      <c r="T29" s="93"/>
      <c r="U29" s="92"/>
      <c r="V29" s="94" t="s">
        <v>127</v>
      </c>
      <c r="W29" s="89">
        <v>86460000</v>
      </c>
      <c r="X29" s="90" t="s">
        <v>127</v>
      </c>
      <c r="Y29" s="89">
        <v>101106000</v>
      </c>
      <c r="Z29" s="73">
        <v>4</v>
      </c>
      <c r="AA29" s="89">
        <f t="shared" si="0"/>
        <v>332166000</v>
      </c>
      <c r="AB29" s="78" t="s">
        <v>302</v>
      </c>
      <c r="AC29" s="89"/>
      <c r="AD29" s="96"/>
      <c r="AE29" s="97"/>
      <c r="AF29" s="97"/>
      <c r="AG29" s="97"/>
      <c r="AH29" s="98"/>
      <c r="AI29" s="98"/>
      <c r="AJ29" s="98"/>
      <c r="AK29" s="85"/>
      <c r="AL29" s="99"/>
      <c r="AM29" s="99"/>
      <c r="AN29" s="100"/>
      <c r="AO29" s="100"/>
      <c r="AP29" s="96"/>
    </row>
    <row r="30" spans="2:42" s="63" customFormat="1" ht="150" customHeight="1" x14ac:dyDescent="0.3">
      <c r="B30" s="87"/>
      <c r="C30" s="87"/>
      <c r="D30" s="87"/>
      <c r="E30" s="70" t="s">
        <v>191</v>
      </c>
      <c r="F30" s="71" t="s">
        <v>20</v>
      </c>
      <c r="G30" s="72" t="s">
        <v>21</v>
      </c>
      <c r="H30" s="72" t="s">
        <v>207</v>
      </c>
      <c r="I30" s="72"/>
      <c r="J30" s="73" t="s">
        <v>202</v>
      </c>
      <c r="K30" s="94"/>
      <c r="L30" s="95"/>
      <c r="M30" s="95">
        <v>12</v>
      </c>
      <c r="N30" s="90" t="s">
        <v>126</v>
      </c>
      <c r="O30" s="95"/>
      <c r="P30" s="73">
        <v>12</v>
      </c>
      <c r="Q30" s="89">
        <v>387211000</v>
      </c>
      <c r="R30" s="94" t="s">
        <v>126</v>
      </c>
      <c r="S30" s="89">
        <v>425932100</v>
      </c>
      <c r="T30" s="93"/>
      <c r="U30" s="92"/>
      <c r="V30" s="94" t="s">
        <v>126</v>
      </c>
      <c r="W30" s="89">
        <v>511118520</v>
      </c>
      <c r="X30" s="90" t="s">
        <v>126</v>
      </c>
      <c r="Y30" s="89">
        <v>562230372</v>
      </c>
      <c r="Z30" s="73">
        <v>48</v>
      </c>
      <c r="AA30" s="89">
        <f>(Q30+S30+W30+Y30)</f>
        <v>1886491992</v>
      </c>
      <c r="AB30" s="78" t="s">
        <v>302</v>
      </c>
      <c r="AC30" s="89"/>
      <c r="AD30" s="97">
        <f>SUM(AA27+AA28+AA29+AA30)</f>
        <v>5125639768</v>
      </c>
      <c r="AE30" s="97"/>
      <c r="AF30" s="97"/>
      <c r="AG30" s="97"/>
      <c r="AH30" s="98"/>
      <c r="AI30" s="98"/>
      <c r="AJ30" s="98"/>
      <c r="AK30" s="85"/>
      <c r="AL30" s="99"/>
      <c r="AM30" s="99"/>
      <c r="AN30" s="100"/>
      <c r="AO30" s="100"/>
      <c r="AP30" s="96"/>
    </row>
    <row r="31" spans="2:42" s="168" customFormat="1" ht="150" customHeight="1" x14ac:dyDescent="0.3">
      <c r="B31" s="149"/>
      <c r="C31" s="149"/>
      <c r="D31" s="149"/>
      <c r="E31" s="66" t="s">
        <v>192</v>
      </c>
      <c r="F31" s="120" t="s">
        <v>26</v>
      </c>
      <c r="G31" s="121" t="s">
        <v>27</v>
      </c>
      <c r="H31" s="121" t="s">
        <v>28</v>
      </c>
      <c r="I31" s="121"/>
      <c r="J31" s="129" t="s">
        <v>29</v>
      </c>
      <c r="K31" s="122"/>
      <c r="L31" s="123"/>
      <c r="M31" s="124">
        <v>28</v>
      </c>
      <c r="N31" s="124">
        <v>0</v>
      </c>
      <c r="O31" s="123"/>
      <c r="P31" s="125">
        <v>30</v>
      </c>
      <c r="Q31" s="89">
        <v>751847000</v>
      </c>
      <c r="R31" s="124">
        <v>33</v>
      </c>
      <c r="S31" s="95">
        <v>827031700</v>
      </c>
      <c r="T31" s="128"/>
      <c r="U31" s="127"/>
      <c r="V31" s="124">
        <v>36</v>
      </c>
      <c r="W31" s="95">
        <v>909734870</v>
      </c>
      <c r="X31" s="124">
        <v>39</v>
      </c>
      <c r="Y31" s="95">
        <v>1000708350</v>
      </c>
      <c r="Z31" s="130">
        <f>SUM(P31+R31+V31+X31)</f>
        <v>138</v>
      </c>
      <c r="AA31" s="95">
        <f>(Q31+S31+W31+Y31)</f>
        <v>3489321920</v>
      </c>
      <c r="AB31" s="78" t="s">
        <v>302</v>
      </c>
      <c r="AC31" s="130" t="s">
        <v>130</v>
      </c>
      <c r="AD31" s="131"/>
      <c r="AE31" s="132"/>
      <c r="AF31" s="133"/>
      <c r="AG31" s="133"/>
      <c r="AH31" s="131"/>
      <c r="AI31" s="133"/>
      <c r="AJ31" s="60"/>
      <c r="AK31" s="60"/>
      <c r="AL31" s="134"/>
      <c r="AM31" s="134"/>
      <c r="AN31" s="135"/>
      <c r="AO31" s="135"/>
      <c r="AP31" s="131"/>
    </row>
    <row r="32" spans="2:42" s="63" customFormat="1" ht="150" customHeight="1" x14ac:dyDescent="0.3">
      <c r="B32" s="87"/>
      <c r="C32" s="87"/>
      <c r="D32" s="87"/>
      <c r="E32" s="70" t="s">
        <v>193</v>
      </c>
      <c r="F32" s="71" t="s">
        <v>30</v>
      </c>
      <c r="G32" s="72" t="s">
        <v>31</v>
      </c>
      <c r="H32" s="72" t="s">
        <v>176</v>
      </c>
      <c r="I32" s="72"/>
      <c r="J32" s="73" t="s">
        <v>29</v>
      </c>
      <c r="K32" s="88"/>
      <c r="L32" s="89"/>
      <c r="M32" s="124">
        <v>28</v>
      </c>
      <c r="N32" s="124">
        <v>0</v>
      </c>
      <c r="O32" s="89"/>
      <c r="P32" s="73">
        <v>30</v>
      </c>
      <c r="Q32" s="89">
        <v>751847000</v>
      </c>
      <c r="R32" s="90">
        <v>33</v>
      </c>
      <c r="S32" s="95">
        <v>827031700</v>
      </c>
      <c r="T32" s="93"/>
      <c r="U32" s="92"/>
      <c r="V32" s="90">
        <v>36</v>
      </c>
      <c r="W32" s="95">
        <v>909734870</v>
      </c>
      <c r="X32" s="90">
        <v>39</v>
      </c>
      <c r="Y32" s="95">
        <v>1000708350</v>
      </c>
      <c r="Z32" s="73">
        <v>138</v>
      </c>
      <c r="AA32" s="95">
        <f t="shared" si="0"/>
        <v>3489321920</v>
      </c>
      <c r="AB32" s="78" t="s">
        <v>302</v>
      </c>
      <c r="AC32" s="89"/>
      <c r="AD32" s="96"/>
      <c r="AE32" s="97"/>
      <c r="AF32" s="98"/>
      <c r="AG32" s="98"/>
      <c r="AH32" s="98"/>
      <c r="AI32" s="98"/>
      <c r="AJ32" s="98"/>
      <c r="AK32" s="85"/>
      <c r="AL32" s="99"/>
      <c r="AM32" s="99"/>
      <c r="AN32" s="100"/>
      <c r="AO32" s="100"/>
      <c r="AP32" s="96"/>
    </row>
    <row r="33" spans="2:43" s="168" customFormat="1" ht="150" customHeight="1" x14ac:dyDescent="0.3">
      <c r="B33" s="149"/>
      <c r="C33" s="149"/>
      <c r="D33" s="149"/>
      <c r="E33" s="66" t="s">
        <v>210</v>
      </c>
      <c r="F33" s="149"/>
      <c r="G33" s="120" t="s">
        <v>9</v>
      </c>
      <c r="H33" s="67" t="s">
        <v>10</v>
      </c>
      <c r="I33" s="67"/>
      <c r="J33" s="49" t="s">
        <v>11</v>
      </c>
      <c r="K33" s="232"/>
      <c r="L33" s="48"/>
      <c r="M33" s="48">
        <v>12</v>
      </c>
      <c r="N33" s="74" t="s">
        <v>126</v>
      </c>
      <c r="O33" s="74" t="s">
        <v>326</v>
      </c>
      <c r="P33" s="74">
        <v>12</v>
      </c>
      <c r="Q33" s="164">
        <f>Q34+Q35</f>
        <v>3628398400</v>
      </c>
      <c r="R33" s="51" t="s">
        <v>126</v>
      </c>
      <c r="S33" s="164">
        <f>S34+S35</f>
        <v>3991238240</v>
      </c>
      <c r="T33" s="234"/>
      <c r="U33" s="52"/>
      <c r="V33" s="51" t="s">
        <v>126</v>
      </c>
      <c r="W33" s="164">
        <v>4390362064</v>
      </c>
      <c r="X33" s="74" t="s">
        <v>126</v>
      </c>
      <c r="Y33" s="164">
        <v>4829398270</v>
      </c>
      <c r="Z33" s="49">
        <v>12</v>
      </c>
      <c r="AA33" s="164">
        <f t="shared" si="0"/>
        <v>16839396974</v>
      </c>
      <c r="AB33" s="78" t="s">
        <v>302</v>
      </c>
      <c r="AC33" s="150"/>
      <c r="AD33" s="58"/>
      <c r="AE33" s="145"/>
      <c r="AF33" s="145"/>
      <c r="AG33" s="145"/>
      <c r="AH33" s="60"/>
      <c r="AI33" s="60"/>
      <c r="AJ33" s="60"/>
      <c r="AK33" s="60"/>
      <c r="AL33" s="230"/>
      <c r="AM33" s="230"/>
      <c r="AN33" s="231"/>
      <c r="AO33" s="231"/>
      <c r="AP33" s="58"/>
    </row>
    <row r="34" spans="2:43" s="63" customFormat="1" ht="150" customHeight="1" x14ac:dyDescent="0.3">
      <c r="B34" s="87"/>
      <c r="C34" s="87"/>
      <c r="D34" s="87"/>
      <c r="E34" s="70" t="s">
        <v>211</v>
      </c>
      <c r="F34" s="71" t="s">
        <v>12</v>
      </c>
      <c r="G34" s="72" t="s">
        <v>12</v>
      </c>
      <c r="H34" s="68" t="s">
        <v>212</v>
      </c>
      <c r="I34" s="68"/>
      <c r="J34" s="69" t="s">
        <v>202</v>
      </c>
      <c r="K34" s="115"/>
      <c r="L34" s="112"/>
      <c r="M34" s="112">
        <v>12</v>
      </c>
      <c r="N34" s="113" t="s">
        <v>126</v>
      </c>
      <c r="O34" s="112"/>
      <c r="P34" s="70" t="s">
        <v>126</v>
      </c>
      <c r="Q34" s="334">
        <f>(362000000*0.1)+362000000</f>
        <v>398200000</v>
      </c>
      <c r="R34" s="115" t="s">
        <v>126</v>
      </c>
      <c r="S34" s="334">
        <v>438020000</v>
      </c>
      <c r="T34" s="117"/>
      <c r="U34" s="116"/>
      <c r="V34" s="115" t="s">
        <v>126</v>
      </c>
      <c r="W34" s="334">
        <v>481822000</v>
      </c>
      <c r="X34" s="113" t="s">
        <v>126</v>
      </c>
      <c r="Y34" s="334">
        <v>530004200</v>
      </c>
      <c r="Z34" s="69">
        <v>48</v>
      </c>
      <c r="AA34" s="334">
        <f t="shared" si="0"/>
        <v>1848046200</v>
      </c>
      <c r="AB34" s="78" t="s">
        <v>302</v>
      </c>
      <c r="AC34" s="118"/>
      <c r="AD34" s="344"/>
      <c r="AE34" s="119"/>
      <c r="AF34" s="119"/>
      <c r="AG34" s="119"/>
      <c r="AH34" s="85"/>
      <c r="AI34" s="85"/>
      <c r="AJ34" s="85"/>
      <c r="AK34" s="85"/>
      <c r="AL34" s="108"/>
      <c r="AM34" s="108"/>
      <c r="AN34" s="109"/>
      <c r="AO34" s="109"/>
      <c r="AP34" s="106"/>
    </row>
    <row r="35" spans="2:43" s="63" customFormat="1" ht="150" customHeight="1" x14ac:dyDescent="0.3">
      <c r="B35" s="87"/>
      <c r="C35" s="87"/>
      <c r="D35" s="87"/>
      <c r="E35" s="70" t="s">
        <v>213</v>
      </c>
      <c r="F35" s="71" t="s">
        <v>13</v>
      </c>
      <c r="G35" s="72" t="s">
        <v>14</v>
      </c>
      <c r="H35" s="68" t="s">
        <v>215</v>
      </c>
      <c r="I35" s="68"/>
      <c r="J35" s="69" t="s">
        <v>214</v>
      </c>
      <c r="K35" s="115"/>
      <c r="L35" s="112"/>
      <c r="M35" s="112">
        <v>12</v>
      </c>
      <c r="N35" s="113" t="s">
        <v>126</v>
      </c>
      <c r="O35" s="112"/>
      <c r="P35" s="70" t="s">
        <v>126</v>
      </c>
      <c r="Q35" s="334">
        <f>(2936544000*0.1)+2936544000</f>
        <v>3230198400</v>
      </c>
      <c r="R35" s="115" t="s">
        <v>126</v>
      </c>
      <c r="S35" s="334">
        <f>(Q35*0.1)+Q35</f>
        <v>3553218240</v>
      </c>
      <c r="T35" s="117"/>
      <c r="U35" s="116"/>
      <c r="V35" s="115" t="s">
        <v>126</v>
      </c>
      <c r="W35" s="334">
        <f>(S35*0.1)+S35</f>
        <v>3908540064</v>
      </c>
      <c r="X35" s="113" t="s">
        <v>126</v>
      </c>
      <c r="Y35" s="334">
        <f>(W35*0.1)+W35</f>
        <v>4299394070.3999996</v>
      </c>
      <c r="Z35" s="69">
        <v>48</v>
      </c>
      <c r="AA35" s="334">
        <f t="shared" si="0"/>
        <v>14991350774.4</v>
      </c>
      <c r="AB35" s="78" t="s">
        <v>302</v>
      </c>
      <c r="AC35" s="118"/>
      <c r="AD35" s="106"/>
      <c r="AE35" s="119"/>
      <c r="AF35" s="119"/>
      <c r="AG35" s="119"/>
      <c r="AH35" s="85"/>
      <c r="AI35" s="85"/>
      <c r="AJ35" s="85"/>
      <c r="AK35" s="85"/>
      <c r="AL35" s="108"/>
      <c r="AM35" s="108"/>
      <c r="AN35" s="109"/>
      <c r="AO35" s="109"/>
      <c r="AP35" s="106"/>
    </row>
    <row r="36" spans="2:43" s="168" customFormat="1" ht="150" customHeight="1" x14ac:dyDescent="0.3">
      <c r="B36" s="149"/>
      <c r="C36" s="149"/>
      <c r="D36" s="149"/>
      <c r="E36" s="66" t="s">
        <v>194</v>
      </c>
      <c r="F36" s="120" t="s">
        <v>26</v>
      </c>
      <c r="G36" s="121" t="s">
        <v>32</v>
      </c>
      <c r="H36" s="67" t="s">
        <v>33</v>
      </c>
      <c r="I36" s="67"/>
      <c r="J36" s="49" t="s">
        <v>29</v>
      </c>
      <c r="K36" s="232"/>
      <c r="L36" s="48"/>
      <c r="M36" s="48">
        <v>200</v>
      </c>
      <c r="N36" s="74">
        <v>200</v>
      </c>
      <c r="O36" s="48"/>
      <c r="P36" s="233">
        <v>200</v>
      </c>
      <c r="Q36" s="164">
        <f>Q37+Q38+Q39</f>
        <v>827030600</v>
      </c>
      <c r="R36" s="48">
        <v>200</v>
      </c>
      <c r="S36" s="164">
        <f>S37+S38+S39</f>
        <v>909733660</v>
      </c>
      <c r="T36" s="53"/>
      <c r="U36" s="52"/>
      <c r="V36" s="48">
        <v>200</v>
      </c>
      <c r="W36" s="164">
        <f>W37+W38+W39</f>
        <v>1000707026</v>
      </c>
      <c r="X36" s="48">
        <v>200</v>
      </c>
      <c r="Y36" s="164">
        <f>Y37+Y38+Y39</f>
        <v>1100777728.5999999</v>
      </c>
      <c r="Z36" s="49">
        <v>200</v>
      </c>
      <c r="AA36" s="164">
        <f>SUM(Q36+S36+W36+Y36)</f>
        <v>3838249014.5999999</v>
      </c>
      <c r="AB36" s="78" t="s">
        <v>302</v>
      </c>
      <c r="AC36" s="57" t="s">
        <v>130</v>
      </c>
      <c r="AD36" s="58"/>
      <c r="AE36" s="145"/>
      <c r="AF36" s="229"/>
      <c r="AG36" s="229"/>
      <c r="AH36" s="60"/>
      <c r="AI36" s="60"/>
      <c r="AJ36" s="60"/>
      <c r="AK36" s="60"/>
      <c r="AL36" s="230"/>
      <c r="AM36" s="230"/>
      <c r="AN36" s="231"/>
      <c r="AO36" s="231"/>
      <c r="AP36" s="58"/>
    </row>
    <row r="37" spans="2:43" s="63" customFormat="1" ht="150" customHeight="1" x14ac:dyDescent="0.3">
      <c r="B37" s="87"/>
      <c r="C37" s="87"/>
      <c r="D37" s="87"/>
      <c r="E37" s="70" t="s">
        <v>195</v>
      </c>
      <c r="F37" s="71" t="s">
        <v>36</v>
      </c>
      <c r="G37" s="72" t="s">
        <v>37</v>
      </c>
      <c r="H37" s="72" t="s">
        <v>208</v>
      </c>
      <c r="I37" s="72"/>
      <c r="J37" s="73" t="s">
        <v>29</v>
      </c>
      <c r="K37" s="111"/>
      <c r="L37" s="112"/>
      <c r="M37" s="112">
        <v>81</v>
      </c>
      <c r="N37" s="113">
        <v>81</v>
      </c>
      <c r="O37" s="112"/>
      <c r="P37" s="114">
        <v>81</v>
      </c>
      <c r="Q37" s="334">
        <f>(375000000*0.1)+375000000</f>
        <v>412500000</v>
      </c>
      <c r="R37" s="112">
        <v>81</v>
      </c>
      <c r="S37" s="334">
        <f>(Q37*0.1)+Q37</f>
        <v>453750000</v>
      </c>
      <c r="T37" s="136"/>
      <c r="U37" s="116"/>
      <c r="V37" s="112">
        <v>81</v>
      </c>
      <c r="W37" s="334">
        <f>(S37*0.1)+S37</f>
        <v>499125000</v>
      </c>
      <c r="X37" s="112">
        <v>81</v>
      </c>
      <c r="Y37" s="334">
        <f>(W37*0.1)+W37</f>
        <v>549037500</v>
      </c>
      <c r="Z37" s="69">
        <v>81</v>
      </c>
      <c r="AA37" s="334">
        <f t="shared" si="0"/>
        <v>1914412500</v>
      </c>
      <c r="AB37" s="78" t="s">
        <v>302</v>
      </c>
      <c r="AC37" s="57"/>
      <c r="AD37" s="344"/>
      <c r="AE37" s="119"/>
      <c r="AF37" s="107"/>
      <c r="AG37" s="107"/>
      <c r="AH37" s="85"/>
      <c r="AI37" s="85"/>
      <c r="AJ37" s="85"/>
      <c r="AK37" s="85"/>
      <c r="AL37" s="108"/>
      <c r="AM37" s="108"/>
      <c r="AN37" s="109"/>
      <c r="AO37" s="109"/>
      <c r="AP37" s="106"/>
    </row>
    <row r="38" spans="2:43" s="63" customFormat="1" ht="150" customHeight="1" x14ac:dyDescent="0.3">
      <c r="B38" s="87"/>
      <c r="C38" s="87"/>
      <c r="D38" s="87"/>
      <c r="E38" s="70" t="s">
        <v>196</v>
      </c>
      <c r="F38" s="71" t="s">
        <v>38</v>
      </c>
      <c r="G38" s="71" t="s">
        <v>39</v>
      </c>
      <c r="H38" s="71" t="s">
        <v>209</v>
      </c>
      <c r="I38" s="71"/>
      <c r="J38" s="73" t="s">
        <v>29</v>
      </c>
      <c r="K38" s="111"/>
      <c r="L38" s="112"/>
      <c r="M38" s="112">
        <v>119</v>
      </c>
      <c r="N38" s="113">
        <v>119</v>
      </c>
      <c r="O38" s="112"/>
      <c r="P38" s="114">
        <v>119</v>
      </c>
      <c r="Q38" s="334">
        <f>(266840000*0.1)+266840000</f>
        <v>293524000</v>
      </c>
      <c r="R38" s="112">
        <v>119</v>
      </c>
      <c r="S38" s="334">
        <f>(Q38*0.1)+Q38</f>
        <v>322876400</v>
      </c>
      <c r="T38" s="136"/>
      <c r="U38" s="116"/>
      <c r="V38" s="112">
        <v>119</v>
      </c>
      <c r="W38" s="334">
        <f>(S38*0.1)+S38</f>
        <v>355164040</v>
      </c>
      <c r="X38" s="112">
        <v>119</v>
      </c>
      <c r="Y38" s="334">
        <f>(W38*0.1)+W38</f>
        <v>390680444</v>
      </c>
      <c r="Z38" s="69">
        <v>119</v>
      </c>
      <c r="AA38" s="334">
        <f t="shared" si="0"/>
        <v>1362244884</v>
      </c>
      <c r="AB38" s="78" t="s">
        <v>302</v>
      </c>
      <c r="AC38" s="57"/>
      <c r="AD38" s="106"/>
      <c r="AE38" s="119"/>
      <c r="AF38" s="107"/>
      <c r="AG38" s="107"/>
      <c r="AH38" s="85"/>
      <c r="AI38" s="85"/>
      <c r="AJ38" s="85"/>
      <c r="AK38" s="85"/>
      <c r="AL38" s="108"/>
      <c r="AM38" s="108"/>
      <c r="AN38" s="109"/>
      <c r="AO38" s="109"/>
      <c r="AP38" s="106"/>
    </row>
    <row r="39" spans="2:43" s="63" customFormat="1" ht="150" customHeight="1" x14ac:dyDescent="0.3">
      <c r="B39" s="87"/>
      <c r="C39" s="87"/>
      <c r="D39" s="87"/>
      <c r="E39" s="70" t="s">
        <v>197</v>
      </c>
      <c r="F39" s="71" t="s">
        <v>34</v>
      </c>
      <c r="G39" s="72" t="s">
        <v>35</v>
      </c>
      <c r="H39" s="72" t="s">
        <v>399</v>
      </c>
      <c r="I39" s="72"/>
      <c r="J39" s="73" t="s">
        <v>29</v>
      </c>
      <c r="K39" s="92"/>
      <c r="L39" s="95"/>
      <c r="M39" s="95">
        <v>7</v>
      </c>
      <c r="N39" s="95">
        <v>7</v>
      </c>
      <c r="O39" s="95"/>
      <c r="P39" s="73">
        <v>7</v>
      </c>
      <c r="Q39" s="95">
        <f>(110006000*0.1)+110006000</f>
        <v>121006600</v>
      </c>
      <c r="R39" s="95">
        <v>7</v>
      </c>
      <c r="S39" s="95">
        <f>(Q39*0.1)+Q39</f>
        <v>133107260</v>
      </c>
      <c r="T39" s="92"/>
      <c r="U39" s="92"/>
      <c r="V39" s="95">
        <v>7</v>
      </c>
      <c r="W39" s="95">
        <f>(S39*0.1)+S39</f>
        <v>146417986</v>
      </c>
      <c r="X39" s="95">
        <v>7</v>
      </c>
      <c r="Y39" s="95">
        <f>(W39*0.1)+W39</f>
        <v>161059784.59999999</v>
      </c>
      <c r="Z39" s="73">
        <v>7</v>
      </c>
      <c r="AA39" s="95">
        <f t="shared" si="0"/>
        <v>561591630.60000002</v>
      </c>
      <c r="AB39" s="78" t="s">
        <v>302</v>
      </c>
      <c r="AC39" s="95"/>
      <c r="AD39" s="96"/>
      <c r="AE39" s="97"/>
      <c r="AF39" s="97"/>
      <c r="AG39" s="97"/>
      <c r="AH39" s="98"/>
      <c r="AI39" s="98"/>
      <c r="AJ39" s="98"/>
      <c r="AK39" s="85"/>
      <c r="AL39" s="99"/>
      <c r="AM39" s="99"/>
      <c r="AN39" s="100"/>
      <c r="AO39" s="100"/>
      <c r="AP39" s="96"/>
    </row>
    <row r="40" spans="2:43" s="197" customFormat="1" ht="150" customHeight="1" x14ac:dyDescent="0.3">
      <c r="B40" s="174" t="s">
        <v>369</v>
      </c>
      <c r="C40" s="174"/>
      <c r="D40" s="174" t="s">
        <v>371</v>
      </c>
      <c r="E40" s="272"/>
      <c r="F40" s="273"/>
      <c r="G40" s="274"/>
      <c r="H40" s="274"/>
      <c r="I40" s="274" t="s">
        <v>378</v>
      </c>
      <c r="J40" s="275" t="s">
        <v>8</v>
      </c>
      <c r="K40" s="276"/>
      <c r="L40" s="277"/>
      <c r="M40" s="331">
        <v>3.5000000000000003E-2</v>
      </c>
      <c r="N40" s="331">
        <v>3.5000000000000003E-2</v>
      </c>
      <c r="O40" s="331">
        <v>3.5000000000000003E-2</v>
      </c>
      <c r="P40" s="275">
        <v>3.5000000000000003E-2</v>
      </c>
      <c r="Q40" s="277">
        <v>52480000000</v>
      </c>
      <c r="R40" s="331">
        <v>3.5000000000000003E-2</v>
      </c>
      <c r="S40" s="329">
        <v>55104000000</v>
      </c>
      <c r="T40" s="278"/>
      <c r="U40" s="278"/>
      <c r="V40" s="331">
        <v>3.5000000000000003E-2</v>
      </c>
      <c r="W40" s="277">
        <v>57859200000</v>
      </c>
      <c r="X40" s="331">
        <v>3.5000000000000003E-2</v>
      </c>
      <c r="Y40" s="277">
        <v>60752160000</v>
      </c>
      <c r="Z40" s="332">
        <v>3.5000000000000003E-2</v>
      </c>
      <c r="AA40" s="277">
        <v>226195360000</v>
      </c>
      <c r="AB40" s="275" t="s">
        <v>304</v>
      </c>
      <c r="AC40" s="277" t="s">
        <v>130</v>
      </c>
      <c r="AD40" s="279"/>
      <c r="AE40" s="280"/>
      <c r="AF40" s="280"/>
      <c r="AG40" s="280"/>
      <c r="AH40" s="281"/>
      <c r="AI40" s="281"/>
      <c r="AJ40" s="281"/>
      <c r="AK40" s="194"/>
      <c r="AL40" s="279"/>
      <c r="AM40" s="195"/>
      <c r="AN40" s="194"/>
      <c r="AO40" s="194"/>
      <c r="AP40" s="196"/>
      <c r="AQ40" s="282"/>
    </row>
    <row r="41" spans="2:43" s="218" customFormat="1" ht="249.95" customHeight="1" x14ac:dyDescent="0.3">
      <c r="B41" s="176"/>
      <c r="C41" s="176" t="s">
        <v>370</v>
      </c>
      <c r="D41" s="176" t="s">
        <v>316</v>
      </c>
      <c r="E41" s="283"/>
      <c r="F41" s="284"/>
      <c r="G41" s="285"/>
      <c r="H41" s="285"/>
      <c r="I41" s="285" t="s">
        <v>379</v>
      </c>
      <c r="J41" s="286" t="s">
        <v>8</v>
      </c>
      <c r="K41" s="287"/>
      <c r="L41" s="288"/>
      <c r="M41" s="289">
        <v>13.6</v>
      </c>
      <c r="N41" s="316">
        <v>15</v>
      </c>
      <c r="O41" s="288"/>
      <c r="P41" s="333">
        <v>16.399999999999999</v>
      </c>
      <c r="Q41" s="288">
        <v>52480000000</v>
      </c>
      <c r="R41" s="287">
        <v>17.8</v>
      </c>
      <c r="S41" s="316">
        <v>55104000000</v>
      </c>
      <c r="T41" s="289"/>
      <c r="U41" s="289"/>
      <c r="V41" s="287">
        <v>19.2</v>
      </c>
      <c r="W41" s="288">
        <v>57859200000</v>
      </c>
      <c r="X41" s="287">
        <v>20.6</v>
      </c>
      <c r="Y41" s="288">
        <v>60752160000</v>
      </c>
      <c r="Z41" s="333">
        <v>20.6</v>
      </c>
      <c r="AA41" s="288">
        <v>226195360000</v>
      </c>
      <c r="AB41" s="286" t="s">
        <v>304</v>
      </c>
      <c r="AC41" s="288"/>
      <c r="AD41" s="290"/>
      <c r="AE41" s="291"/>
      <c r="AF41" s="291"/>
      <c r="AG41" s="291"/>
      <c r="AH41" s="292"/>
      <c r="AI41" s="292"/>
      <c r="AJ41" s="292"/>
      <c r="AK41" s="215"/>
      <c r="AL41" s="290"/>
      <c r="AM41" s="216"/>
      <c r="AN41" s="215"/>
      <c r="AO41" s="215"/>
      <c r="AP41" s="217"/>
      <c r="AQ41" s="293"/>
    </row>
    <row r="42" spans="2:43" s="168" customFormat="1" ht="150" customHeight="1" x14ac:dyDescent="0.3">
      <c r="B42" s="149"/>
      <c r="C42" s="43"/>
      <c r="D42" s="43"/>
      <c r="E42" s="137" t="s">
        <v>81</v>
      </c>
      <c r="F42" s="138"/>
      <c r="G42" s="67" t="s">
        <v>85</v>
      </c>
      <c r="H42" s="67" t="s">
        <v>374</v>
      </c>
      <c r="I42" s="67" t="s">
        <v>380</v>
      </c>
      <c r="J42" s="78" t="s">
        <v>8</v>
      </c>
      <c r="K42" s="79"/>
      <c r="L42" s="139"/>
      <c r="M42" s="335">
        <v>60</v>
      </c>
      <c r="N42" s="317">
        <v>58</v>
      </c>
      <c r="O42" s="139"/>
      <c r="P42" s="339">
        <v>63.7</v>
      </c>
      <c r="Q42" s="139">
        <v>52480000000</v>
      </c>
      <c r="R42" s="339">
        <v>69.400000000000006</v>
      </c>
      <c r="S42" s="139">
        <v>55104000000</v>
      </c>
      <c r="T42" s="80"/>
      <c r="U42" s="80"/>
      <c r="V42" s="79">
        <v>75.099999999999994</v>
      </c>
      <c r="W42" s="81">
        <v>57859200000</v>
      </c>
      <c r="X42" s="79">
        <v>80.8</v>
      </c>
      <c r="Y42" s="139">
        <v>60752160000</v>
      </c>
      <c r="Z42" s="339">
        <v>80.8</v>
      </c>
      <c r="AA42" s="139">
        <v>226195360000</v>
      </c>
      <c r="AB42" s="78" t="s">
        <v>304</v>
      </c>
      <c r="AC42" s="139"/>
      <c r="AD42" s="82"/>
      <c r="AE42" s="83"/>
      <c r="AF42" s="83"/>
      <c r="AG42" s="83"/>
      <c r="AH42" s="84"/>
      <c r="AI42" s="84"/>
      <c r="AJ42" s="84"/>
      <c r="AK42" s="60"/>
      <c r="AL42" s="84"/>
      <c r="AM42" s="61"/>
      <c r="AN42" s="60"/>
      <c r="AO42" s="60"/>
      <c r="AP42" s="62"/>
      <c r="AQ42" s="271"/>
    </row>
    <row r="43" spans="2:43" s="168" customFormat="1" ht="150" customHeight="1" x14ac:dyDescent="0.3">
      <c r="B43" s="294"/>
      <c r="C43" s="294"/>
      <c r="D43" s="294"/>
      <c r="E43" s="66" t="s">
        <v>167</v>
      </c>
      <c r="F43" s="120"/>
      <c r="G43" s="120" t="s">
        <v>303</v>
      </c>
      <c r="H43" s="120" t="s">
        <v>86</v>
      </c>
      <c r="I43" s="120"/>
      <c r="J43" s="129" t="s">
        <v>175</v>
      </c>
      <c r="K43" s="122"/>
      <c r="L43" s="130"/>
      <c r="M43" s="130">
        <v>206</v>
      </c>
      <c r="N43" s="124">
        <v>206</v>
      </c>
      <c r="O43" s="130">
        <f>O40</f>
        <v>3.5000000000000003E-2</v>
      </c>
      <c r="P43" s="129">
        <v>20</v>
      </c>
      <c r="Q43" s="139">
        <v>52480000000</v>
      </c>
      <c r="R43" s="126" t="s">
        <v>323</v>
      </c>
      <c r="S43" s="139">
        <v>55104000000</v>
      </c>
      <c r="T43" s="127"/>
      <c r="U43" s="127"/>
      <c r="V43" s="126" t="s">
        <v>323</v>
      </c>
      <c r="W43" s="81">
        <v>57859200000</v>
      </c>
      <c r="X43" s="124" t="s">
        <v>323</v>
      </c>
      <c r="Y43" s="139">
        <v>60752160000</v>
      </c>
      <c r="Z43" s="125" t="s">
        <v>324</v>
      </c>
      <c r="AA43" s="139">
        <v>226195360000</v>
      </c>
      <c r="AB43" s="78" t="s">
        <v>304</v>
      </c>
      <c r="AC43" s="130"/>
      <c r="AD43" s="131"/>
      <c r="AE43" s="132"/>
      <c r="AF43" s="132"/>
      <c r="AG43" s="132"/>
      <c r="AH43" s="133"/>
      <c r="AI43" s="133"/>
      <c r="AJ43" s="133"/>
      <c r="AK43" s="60"/>
      <c r="AL43" s="142"/>
      <c r="AM43" s="142"/>
      <c r="AN43" s="143"/>
      <c r="AO43" s="143"/>
      <c r="AP43" s="131"/>
    </row>
    <row r="44" spans="2:43" s="63" customFormat="1" ht="249.95" customHeight="1" x14ac:dyDescent="0.3">
      <c r="B44" s="141"/>
      <c r="C44" s="141"/>
      <c r="D44" s="141"/>
      <c r="E44" s="70" t="s">
        <v>168</v>
      </c>
      <c r="F44" s="87"/>
      <c r="G44" s="72" t="s">
        <v>87</v>
      </c>
      <c r="H44" s="72" t="s">
        <v>169</v>
      </c>
      <c r="I44" s="72"/>
      <c r="J44" s="73" t="s">
        <v>51</v>
      </c>
      <c r="K44" s="88"/>
      <c r="L44" s="89"/>
      <c r="M44" s="95">
        <v>60</v>
      </c>
      <c r="N44" s="95">
        <v>60</v>
      </c>
      <c r="O44" s="95"/>
      <c r="P44" s="73">
        <v>60</v>
      </c>
      <c r="Q44" s="95">
        <v>100000000</v>
      </c>
      <c r="R44" s="73">
        <v>60</v>
      </c>
      <c r="S44" s="95">
        <v>100000000</v>
      </c>
      <c r="T44" s="92"/>
      <c r="U44" s="92"/>
      <c r="V44" s="73">
        <v>60</v>
      </c>
      <c r="W44" s="95">
        <v>100000000</v>
      </c>
      <c r="X44" s="73">
        <v>60</v>
      </c>
      <c r="Y44" s="95">
        <v>100000000</v>
      </c>
      <c r="Z44" s="73">
        <v>360</v>
      </c>
      <c r="AA44" s="95">
        <v>400000000</v>
      </c>
      <c r="AB44" s="78" t="s">
        <v>304</v>
      </c>
      <c r="AC44" s="95"/>
      <c r="AD44" s="96"/>
      <c r="AE44" s="97"/>
      <c r="AF44" s="97"/>
      <c r="AG44" s="97"/>
      <c r="AH44" s="98"/>
      <c r="AI44" s="98"/>
      <c r="AJ44" s="98"/>
      <c r="AK44" s="85"/>
      <c r="AL44" s="99"/>
      <c r="AM44" s="99"/>
      <c r="AN44" s="100"/>
      <c r="AO44" s="100"/>
      <c r="AP44" s="96"/>
    </row>
    <row r="45" spans="2:43" s="63" customFormat="1" ht="159.94999999999999" customHeight="1" x14ac:dyDescent="0.3">
      <c r="B45" s="141"/>
      <c r="C45" s="141"/>
      <c r="D45" s="141"/>
      <c r="E45" s="70" t="s">
        <v>170</v>
      </c>
      <c r="F45" s="87"/>
      <c r="G45" s="72" t="s">
        <v>88</v>
      </c>
      <c r="H45" s="72" t="s">
        <v>400</v>
      </c>
      <c r="I45" s="72"/>
      <c r="J45" s="73" t="s">
        <v>51</v>
      </c>
      <c r="K45" s="88"/>
      <c r="L45" s="89"/>
      <c r="M45" s="95">
        <v>60</v>
      </c>
      <c r="N45" s="95">
        <v>206</v>
      </c>
      <c r="O45" s="95"/>
      <c r="P45" s="73">
        <v>20</v>
      </c>
      <c r="Q45" s="95">
        <v>20000000000</v>
      </c>
      <c r="R45" s="73">
        <v>20</v>
      </c>
      <c r="S45" s="95">
        <v>20000000000</v>
      </c>
      <c r="T45" s="92"/>
      <c r="U45" s="92"/>
      <c r="V45" s="73">
        <v>20</v>
      </c>
      <c r="W45" s="95">
        <v>20000000000</v>
      </c>
      <c r="X45" s="73">
        <v>20</v>
      </c>
      <c r="Y45" s="95">
        <v>20000000000</v>
      </c>
      <c r="Z45" s="73">
        <v>80</v>
      </c>
      <c r="AA45" s="95">
        <v>80000000000</v>
      </c>
      <c r="AB45" s="78" t="s">
        <v>304</v>
      </c>
      <c r="AC45" s="73"/>
      <c r="AD45" s="96"/>
      <c r="AE45" s="97"/>
      <c r="AF45" s="97"/>
      <c r="AG45" s="97"/>
      <c r="AH45" s="98"/>
      <c r="AI45" s="98"/>
      <c r="AJ45" s="98"/>
      <c r="AK45" s="85"/>
      <c r="AL45" s="99"/>
      <c r="AM45" s="99"/>
      <c r="AN45" s="100"/>
      <c r="AO45" s="100"/>
      <c r="AP45" s="96"/>
    </row>
    <row r="46" spans="2:43" s="63" customFormat="1" ht="150" customHeight="1" x14ac:dyDescent="0.3">
      <c r="B46" s="141"/>
      <c r="C46" s="141"/>
      <c r="D46" s="141"/>
      <c r="E46" s="70" t="s">
        <v>216</v>
      </c>
      <c r="F46" s="87"/>
      <c r="G46" s="72" t="s">
        <v>225</v>
      </c>
      <c r="H46" s="72" t="s">
        <v>351</v>
      </c>
      <c r="I46" s="72"/>
      <c r="J46" s="73" t="s">
        <v>51</v>
      </c>
      <c r="K46" s="88"/>
      <c r="L46" s="89">
        <v>100000000</v>
      </c>
      <c r="M46" s="95">
        <v>1</v>
      </c>
      <c r="N46" s="90">
        <v>1</v>
      </c>
      <c r="O46" s="95"/>
      <c r="P46" s="73">
        <v>1</v>
      </c>
      <c r="Q46" s="95">
        <v>100000000</v>
      </c>
      <c r="R46" s="73">
        <v>1</v>
      </c>
      <c r="S46" s="95">
        <v>100000000</v>
      </c>
      <c r="T46" s="92"/>
      <c r="U46" s="92"/>
      <c r="V46" s="73">
        <v>1</v>
      </c>
      <c r="W46" s="95">
        <v>100000000</v>
      </c>
      <c r="X46" s="73">
        <v>1</v>
      </c>
      <c r="Y46" s="95">
        <v>100000000</v>
      </c>
      <c r="Z46" s="73">
        <v>4</v>
      </c>
      <c r="AA46" s="95">
        <f>SUM(Q46+S46+W46+Y46)</f>
        <v>400000000</v>
      </c>
      <c r="AB46" s="78" t="s">
        <v>304</v>
      </c>
      <c r="AC46" s="73"/>
      <c r="AD46" s="96"/>
      <c r="AE46" s="97"/>
      <c r="AF46" s="97"/>
      <c r="AG46" s="97"/>
      <c r="AH46" s="98"/>
      <c r="AI46" s="98"/>
      <c r="AJ46" s="98"/>
      <c r="AK46" s="85"/>
      <c r="AL46" s="99"/>
      <c r="AM46" s="99"/>
      <c r="AN46" s="100"/>
      <c r="AO46" s="100"/>
      <c r="AP46" s="96"/>
    </row>
    <row r="47" spans="2:43" s="63" customFormat="1" ht="150" customHeight="1" x14ac:dyDescent="0.3">
      <c r="B47" s="141"/>
      <c r="C47" s="141"/>
      <c r="D47" s="141"/>
      <c r="E47" s="70" t="s">
        <v>217</v>
      </c>
      <c r="F47" s="87"/>
      <c r="G47" s="72" t="s">
        <v>318</v>
      </c>
      <c r="H47" s="72" t="s">
        <v>352</v>
      </c>
      <c r="I47" s="72"/>
      <c r="J47" s="73" t="s">
        <v>51</v>
      </c>
      <c r="K47" s="88"/>
      <c r="L47" s="89">
        <v>100000000</v>
      </c>
      <c r="M47" s="95">
        <v>100</v>
      </c>
      <c r="N47" s="90">
        <v>100</v>
      </c>
      <c r="O47" s="95"/>
      <c r="P47" s="73">
        <v>20</v>
      </c>
      <c r="Q47" s="95">
        <v>132000000</v>
      </c>
      <c r="R47" s="73">
        <v>20</v>
      </c>
      <c r="S47" s="95">
        <v>132000000</v>
      </c>
      <c r="T47" s="92"/>
      <c r="U47" s="92"/>
      <c r="V47" s="73">
        <v>20</v>
      </c>
      <c r="W47" s="95">
        <v>132000000</v>
      </c>
      <c r="X47" s="73">
        <v>20</v>
      </c>
      <c r="Y47" s="95">
        <v>132000000</v>
      </c>
      <c r="Z47" s="73">
        <v>80</v>
      </c>
      <c r="AA47" s="95">
        <v>528000000</v>
      </c>
      <c r="AB47" s="78" t="s">
        <v>304</v>
      </c>
      <c r="AC47" s="73"/>
      <c r="AD47" s="96"/>
      <c r="AE47" s="97"/>
      <c r="AF47" s="97"/>
      <c r="AG47" s="97"/>
      <c r="AH47" s="98"/>
      <c r="AI47" s="98"/>
      <c r="AJ47" s="98"/>
      <c r="AK47" s="85"/>
      <c r="AL47" s="99"/>
      <c r="AM47" s="99"/>
      <c r="AN47" s="100"/>
      <c r="AO47" s="100"/>
      <c r="AP47" s="96"/>
    </row>
    <row r="48" spans="2:43" s="63" customFormat="1" ht="150" customHeight="1" x14ac:dyDescent="0.3">
      <c r="B48" s="141"/>
      <c r="C48" s="141"/>
      <c r="D48" s="141"/>
      <c r="E48" s="70" t="s">
        <v>218</v>
      </c>
      <c r="F48" s="87"/>
      <c r="G48" s="72" t="s">
        <v>319</v>
      </c>
      <c r="H48" s="72" t="s">
        <v>353</v>
      </c>
      <c r="I48" s="72"/>
      <c r="J48" s="73" t="s">
        <v>51</v>
      </c>
      <c r="K48" s="88"/>
      <c r="L48" s="89">
        <v>100000000</v>
      </c>
      <c r="M48" s="90" t="s">
        <v>128</v>
      </c>
      <c r="N48" s="90" t="s">
        <v>128</v>
      </c>
      <c r="O48" s="95"/>
      <c r="P48" s="73">
        <v>4</v>
      </c>
      <c r="Q48" s="95">
        <v>25000000</v>
      </c>
      <c r="R48" s="73">
        <v>4</v>
      </c>
      <c r="S48" s="95">
        <v>25000000</v>
      </c>
      <c r="T48" s="92"/>
      <c r="U48" s="92"/>
      <c r="V48" s="73">
        <v>4</v>
      </c>
      <c r="W48" s="95">
        <v>25000000</v>
      </c>
      <c r="X48" s="73">
        <v>4</v>
      </c>
      <c r="Y48" s="95">
        <v>25000000</v>
      </c>
      <c r="Z48" s="73">
        <v>16</v>
      </c>
      <c r="AA48" s="95">
        <f>SUM(Q48+S48+W48+Y48)</f>
        <v>100000000</v>
      </c>
      <c r="AB48" s="78" t="s">
        <v>304</v>
      </c>
      <c r="AC48" s="73"/>
      <c r="AD48" s="96"/>
      <c r="AE48" s="97"/>
      <c r="AF48" s="97"/>
      <c r="AG48" s="97"/>
      <c r="AH48" s="98"/>
      <c r="AI48" s="98"/>
      <c r="AJ48" s="98"/>
      <c r="AK48" s="85"/>
      <c r="AL48" s="99"/>
      <c r="AM48" s="99"/>
      <c r="AN48" s="100"/>
      <c r="AO48" s="100"/>
      <c r="AP48" s="96"/>
    </row>
    <row r="49" spans="2:42" s="63" customFormat="1" ht="170.1" customHeight="1" x14ac:dyDescent="0.3">
      <c r="B49" s="141"/>
      <c r="C49" s="141"/>
      <c r="D49" s="141"/>
      <c r="E49" s="70" t="s">
        <v>219</v>
      </c>
      <c r="F49" s="87"/>
      <c r="G49" s="72" t="s">
        <v>226</v>
      </c>
      <c r="H49" s="72" t="s">
        <v>354</v>
      </c>
      <c r="I49" s="72"/>
      <c r="J49" s="73" t="s">
        <v>29</v>
      </c>
      <c r="K49" s="88"/>
      <c r="L49" s="89">
        <v>100000000</v>
      </c>
      <c r="M49" s="90" t="s">
        <v>128</v>
      </c>
      <c r="N49" s="90" t="s">
        <v>128</v>
      </c>
      <c r="O49" s="95"/>
      <c r="P49" s="73">
        <v>6</v>
      </c>
      <c r="Q49" s="95">
        <v>100000000</v>
      </c>
      <c r="R49" s="73">
        <v>6</v>
      </c>
      <c r="S49" s="95">
        <v>100000000</v>
      </c>
      <c r="T49" s="92"/>
      <c r="U49" s="92"/>
      <c r="V49" s="73">
        <v>6</v>
      </c>
      <c r="W49" s="95">
        <v>100000000</v>
      </c>
      <c r="X49" s="73">
        <v>6</v>
      </c>
      <c r="Y49" s="95">
        <v>100000000</v>
      </c>
      <c r="Z49" s="73">
        <v>24</v>
      </c>
      <c r="AA49" s="95">
        <v>400000000</v>
      </c>
      <c r="AB49" s="78" t="s">
        <v>304</v>
      </c>
      <c r="AC49" s="73"/>
      <c r="AD49" s="96"/>
      <c r="AE49" s="97"/>
      <c r="AF49" s="97"/>
      <c r="AG49" s="97"/>
      <c r="AH49" s="98"/>
      <c r="AI49" s="98"/>
      <c r="AJ49" s="98"/>
      <c r="AK49" s="85"/>
      <c r="AL49" s="99"/>
      <c r="AM49" s="99"/>
      <c r="AN49" s="100"/>
      <c r="AO49" s="100"/>
      <c r="AP49" s="96"/>
    </row>
    <row r="50" spans="2:42" s="63" customFormat="1" ht="150" customHeight="1" x14ac:dyDescent="0.3">
      <c r="B50" s="141"/>
      <c r="C50" s="141"/>
      <c r="D50" s="141"/>
      <c r="E50" s="70" t="s">
        <v>220</v>
      </c>
      <c r="F50" s="87"/>
      <c r="G50" s="72" t="s">
        <v>227</v>
      </c>
      <c r="H50" s="72" t="s">
        <v>355</v>
      </c>
      <c r="I50" s="72"/>
      <c r="J50" s="73" t="s">
        <v>228</v>
      </c>
      <c r="K50" s="88"/>
      <c r="L50" s="89">
        <v>200000000</v>
      </c>
      <c r="M50" s="90" t="s">
        <v>128</v>
      </c>
      <c r="N50" s="90" t="s">
        <v>128</v>
      </c>
      <c r="O50" s="95"/>
      <c r="P50" s="73">
        <v>1</v>
      </c>
      <c r="Q50" s="95">
        <v>200000000</v>
      </c>
      <c r="R50" s="73">
        <v>1</v>
      </c>
      <c r="S50" s="95">
        <v>200000000</v>
      </c>
      <c r="T50" s="92"/>
      <c r="U50" s="92"/>
      <c r="V50" s="73">
        <v>1</v>
      </c>
      <c r="W50" s="95">
        <v>200000000</v>
      </c>
      <c r="X50" s="73">
        <v>1</v>
      </c>
      <c r="Y50" s="95">
        <v>200000000</v>
      </c>
      <c r="Z50" s="73">
        <v>4</v>
      </c>
      <c r="AA50" s="95">
        <v>800000000</v>
      </c>
      <c r="AB50" s="78" t="s">
        <v>304</v>
      </c>
      <c r="AC50" s="73"/>
      <c r="AD50" s="96"/>
      <c r="AE50" s="97"/>
      <c r="AF50" s="97"/>
      <c r="AG50" s="97"/>
      <c r="AH50" s="98"/>
      <c r="AI50" s="98"/>
      <c r="AJ50" s="98"/>
      <c r="AK50" s="85"/>
      <c r="AL50" s="99"/>
      <c r="AM50" s="99"/>
      <c r="AN50" s="100"/>
      <c r="AO50" s="100"/>
      <c r="AP50" s="96"/>
    </row>
    <row r="51" spans="2:42" s="63" customFormat="1" ht="180" customHeight="1" x14ac:dyDescent="0.3">
      <c r="B51" s="141"/>
      <c r="C51" s="141"/>
      <c r="D51" s="141"/>
      <c r="E51" s="70" t="s">
        <v>221</v>
      </c>
      <c r="F51" s="87"/>
      <c r="G51" s="72" t="s">
        <v>229</v>
      </c>
      <c r="H51" s="72" t="s">
        <v>401</v>
      </c>
      <c r="I51" s="72"/>
      <c r="J51" s="73" t="s">
        <v>228</v>
      </c>
      <c r="K51" s="88"/>
      <c r="L51" s="89">
        <v>100000000</v>
      </c>
      <c r="M51" s="90" t="s">
        <v>128</v>
      </c>
      <c r="N51" s="90" t="s">
        <v>128</v>
      </c>
      <c r="O51" s="95"/>
      <c r="P51" s="73">
        <v>1</v>
      </c>
      <c r="Q51" s="95">
        <v>100000000</v>
      </c>
      <c r="R51" s="73">
        <v>1</v>
      </c>
      <c r="S51" s="95">
        <v>100000000</v>
      </c>
      <c r="T51" s="92"/>
      <c r="U51" s="92"/>
      <c r="V51" s="73">
        <v>1</v>
      </c>
      <c r="W51" s="95">
        <v>100000000</v>
      </c>
      <c r="X51" s="73">
        <v>1</v>
      </c>
      <c r="Y51" s="95">
        <v>100000000</v>
      </c>
      <c r="Z51" s="73">
        <v>4</v>
      </c>
      <c r="AA51" s="95">
        <v>400000000</v>
      </c>
      <c r="AB51" s="78" t="s">
        <v>304</v>
      </c>
      <c r="AC51" s="73"/>
      <c r="AD51" s="96"/>
      <c r="AE51" s="97"/>
      <c r="AF51" s="97"/>
      <c r="AG51" s="97"/>
      <c r="AH51" s="98"/>
      <c r="AI51" s="98"/>
      <c r="AJ51" s="98"/>
      <c r="AK51" s="85"/>
      <c r="AL51" s="99"/>
      <c r="AM51" s="99"/>
      <c r="AN51" s="100"/>
      <c r="AO51" s="100"/>
      <c r="AP51" s="96"/>
    </row>
    <row r="52" spans="2:42" s="63" customFormat="1" ht="150" customHeight="1" x14ac:dyDescent="0.3">
      <c r="B52" s="141"/>
      <c r="C52" s="141"/>
      <c r="D52" s="141"/>
      <c r="E52" s="70" t="s">
        <v>222</v>
      </c>
      <c r="F52" s="87"/>
      <c r="G52" s="72" t="s">
        <v>230</v>
      </c>
      <c r="H52" s="72" t="s">
        <v>231</v>
      </c>
      <c r="I52" s="72"/>
      <c r="J52" s="73" t="s">
        <v>29</v>
      </c>
      <c r="K52" s="88"/>
      <c r="L52" s="89">
        <v>200000000</v>
      </c>
      <c r="M52" s="90" t="s">
        <v>128</v>
      </c>
      <c r="N52" s="90" t="s">
        <v>128</v>
      </c>
      <c r="O52" s="95"/>
      <c r="P52" s="73">
        <v>12</v>
      </c>
      <c r="Q52" s="95">
        <v>120000000</v>
      </c>
      <c r="R52" s="73">
        <v>12</v>
      </c>
      <c r="S52" s="95">
        <v>120000000</v>
      </c>
      <c r="T52" s="92"/>
      <c r="U52" s="92"/>
      <c r="V52" s="73">
        <v>12</v>
      </c>
      <c r="W52" s="95">
        <v>120000000</v>
      </c>
      <c r="X52" s="73">
        <v>12</v>
      </c>
      <c r="Y52" s="95">
        <v>120000000</v>
      </c>
      <c r="Z52" s="73">
        <v>48</v>
      </c>
      <c r="AA52" s="95">
        <v>480000000</v>
      </c>
      <c r="AB52" s="78" t="s">
        <v>304</v>
      </c>
      <c r="AC52" s="73"/>
      <c r="AD52" s="96"/>
      <c r="AE52" s="97"/>
      <c r="AF52" s="97"/>
      <c r="AG52" s="97"/>
      <c r="AH52" s="98"/>
      <c r="AI52" s="98"/>
      <c r="AJ52" s="98"/>
      <c r="AK52" s="85"/>
      <c r="AL52" s="99"/>
      <c r="AM52" s="99"/>
      <c r="AN52" s="100"/>
      <c r="AO52" s="100"/>
      <c r="AP52" s="96"/>
    </row>
    <row r="53" spans="2:42" s="63" customFormat="1" ht="150" customHeight="1" x14ac:dyDescent="0.3">
      <c r="B53" s="141"/>
      <c r="C53" s="141"/>
      <c r="D53" s="141"/>
      <c r="E53" s="70" t="s">
        <v>223</v>
      </c>
      <c r="F53" s="87"/>
      <c r="G53" s="72" t="s">
        <v>313</v>
      </c>
      <c r="H53" s="72" t="s">
        <v>356</v>
      </c>
      <c r="I53" s="72"/>
      <c r="J53" s="73" t="s">
        <v>29</v>
      </c>
      <c r="K53" s="88"/>
      <c r="L53" s="89">
        <v>50000000</v>
      </c>
      <c r="M53" s="90" t="s">
        <v>128</v>
      </c>
      <c r="N53" s="90" t="s">
        <v>128</v>
      </c>
      <c r="O53" s="95"/>
      <c r="P53" s="73">
        <v>20</v>
      </c>
      <c r="Q53" s="95">
        <v>50000000</v>
      </c>
      <c r="R53" s="73">
        <v>20</v>
      </c>
      <c r="S53" s="95">
        <v>50000000</v>
      </c>
      <c r="T53" s="92"/>
      <c r="U53" s="92"/>
      <c r="V53" s="73">
        <v>20</v>
      </c>
      <c r="W53" s="95">
        <v>50000000</v>
      </c>
      <c r="X53" s="73">
        <v>20</v>
      </c>
      <c r="Y53" s="95">
        <v>50000000</v>
      </c>
      <c r="Z53" s="73">
        <v>80</v>
      </c>
      <c r="AA53" s="95">
        <v>200000000</v>
      </c>
      <c r="AB53" s="78" t="s">
        <v>304</v>
      </c>
      <c r="AC53" s="73"/>
      <c r="AD53" s="96"/>
      <c r="AE53" s="97"/>
      <c r="AF53" s="97"/>
      <c r="AG53" s="97"/>
      <c r="AH53" s="98"/>
      <c r="AI53" s="98"/>
      <c r="AJ53" s="98"/>
      <c r="AK53" s="85"/>
      <c r="AL53" s="99"/>
      <c r="AM53" s="99"/>
      <c r="AN53" s="100"/>
      <c r="AO53" s="100"/>
      <c r="AP53" s="96"/>
    </row>
    <row r="54" spans="2:42" s="63" customFormat="1" ht="150" customHeight="1" x14ac:dyDescent="0.3">
      <c r="B54" s="141"/>
      <c r="C54" s="141"/>
      <c r="D54" s="141"/>
      <c r="E54" s="70" t="s">
        <v>224</v>
      </c>
      <c r="F54" s="87"/>
      <c r="G54" s="72" t="s">
        <v>232</v>
      </c>
      <c r="H54" s="72" t="s">
        <v>233</v>
      </c>
      <c r="I54" s="72"/>
      <c r="J54" s="73" t="s">
        <v>29</v>
      </c>
      <c r="K54" s="88"/>
      <c r="L54" s="89">
        <v>200000000</v>
      </c>
      <c r="M54" s="90" t="s">
        <v>128</v>
      </c>
      <c r="N54" s="90" t="s">
        <v>128</v>
      </c>
      <c r="O54" s="95"/>
      <c r="P54" s="73">
        <v>12</v>
      </c>
      <c r="Q54" s="95">
        <v>200000000</v>
      </c>
      <c r="R54" s="73">
        <v>12</v>
      </c>
      <c r="S54" s="95">
        <v>200000000</v>
      </c>
      <c r="T54" s="92"/>
      <c r="U54" s="92"/>
      <c r="V54" s="73">
        <v>12</v>
      </c>
      <c r="W54" s="95">
        <v>200000000</v>
      </c>
      <c r="X54" s="73">
        <v>12</v>
      </c>
      <c r="Y54" s="95">
        <v>200000000</v>
      </c>
      <c r="Z54" s="73">
        <v>48</v>
      </c>
      <c r="AA54" s="95">
        <v>800000000</v>
      </c>
      <c r="AB54" s="129" t="s">
        <v>304</v>
      </c>
      <c r="AC54" s="73"/>
      <c r="AD54" s="96"/>
      <c r="AE54" s="97"/>
      <c r="AF54" s="97"/>
      <c r="AG54" s="97"/>
      <c r="AH54" s="98"/>
      <c r="AI54" s="98"/>
      <c r="AJ54" s="98"/>
      <c r="AK54" s="85"/>
      <c r="AL54" s="99"/>
      <c r="AM54" s="99"/>
      <c r="AN54" s="100"/>
      <c r="AO54" s="100"/>
      <c r="AP54" s="96"/>
    </row>
    <row r="55" spans="2:42" s="63" customFormat="1" ht="150" customHeight="1" x14ac:dyDescent="0.3">
      <c r="B55" s="141"/>
      <c r="C55" s="141"/>
      <c r="D55" s="141"/>
      <c r="E55" s="70" t="s">
        <v>349</v>
      </c>
      <c r="F55" s="87"/>
      <c r="G55" s="72" t="s">
        <v>350</v>
      </c>
      <c r="H55" s="72" t="s">
        <v>402</v>
      </c>
      <c r="I55" s="72"/>
      <c r="J55" s="73" t="s">
        <v>29</v>
      </c>
      <c r="K55" s="88"/>
      <c r="L55" s="89"/>
      <c r="M55" s="90" t="s">
        <v>128</v>
      </c>
      <c r="N55" s="90" t="s">
        <v>128</v>
      </c>
      <c r="O55" s="95"/>
      <c r="P55" s="73">
        <v>18</v>
      </c>
      <c r="Q55" s="95">
        <v>31000000000</v>
      </c>
      <c r="R55" s="73">
        <v>18</v>
      </c>
      <c r="S55" s="95">
        <v>31000000000</v>
      </c>
      <c r="T55" s="92"/>
      <c r="U55" s="92"/>
      <c r="V55" s="73">
        <v>18</v>
      </c>
      <c r="W55" s="95">
        <v>31000000000</v>
      </c>
      <c r="X55" s="73">
        <v>18</v>
      </c>
      <c r="Y55" s="95">
        <v>31000000000</v>
      </c>
      <c r="Z55" s="73">
        <v>72</v>
      </c>
      <c r="AA55" s="95">
        <v>124000000</v>
      </c>
      <c r="AB55" s="129" t="s">
        <v>304</v>
      </c>
      <c r="AC55" s="73"/>
      <c r="AD55" s="96"/>
      <c r="AE55" s="97"/>
      <c r="AF55" s="97"/>
      <c r="AG55" s="97"/>
      <c r="AH55" s="98"/>
      <c r="AI55" s="98"/>
      <c r="AJ55" s="98"/>
      <c r="AK55" s="85"/>
      <c r="AL55" s="99"/>
      <c r="AM55" s="99"/>
      <c r="AN55" s="100"/>
      <c r="AO55" s="100"/>
      <c r="AP55" s="96"/>
    </row>
    <row r="56" spans="2:42" s="63" customFormat="1" ht="270" customHeight="1" x14ac:dyDescent="0.3">
      <c r="B56" s="141"/>
      <c r="C56" s="141"/>
      <c r="D56" s="141"/>
      <c r="E56" s="166">
        <v>4.387731481481482E-2</v>
      </c>
      <c r="F56" s="87" t="s">
        <v>66</v>
      </c>
      <c r="G56" s="121" t="s">
        <v>67</v>
      </c>
      <c r="H56" s="121" t="s">
        <v>333</v>
      </c>
      <c r="I56" s="72" t="s">
        <v>403</v>
      </c>
      <c r="J56" s="73" t="s">
        <v>8</v>
      </c>
      <c r="K56" s="88"/>
      <c r="L56" s="89"/>
      <c r="M56" s="95">
        <v>0</v>
      </c>
      <c r="N56" s="90">
        <v>20.43</v>
      </c>
      <c r="O56" s="95"/>
      <c r="P56" s="73">
        <v>27.43</v>
      </c>
      <c r="Q56" s="95">
        <v>470000000</v>
      </c>
      <c r="R56" s="73">
        <v>34.43</v>
      </c>
      <c r="S56" s="95">
        <v>493500000</v>
      </c>
      <c r="T56" s="92"/>
      <c r="U56" s="92"/>
      <c r="V56" s="73">
        <v>41.43</v>
      </c>
      <c r="W56" s="95">
        <v>518175000</v>
      </c>
      <c r="X56" s="73">
        <v>48.43</v>
      </c>
      <c r="Y56" s="95">
        <v>544083750</v>
      </c>
      <c r="Z56" s="73">
        <v>48.43</v>
      </c>
      <c r="AA56" s="95">
        <f>(Q56+S56+W56+Y56)</f>
        <v>2025758750</v>
      </c>
      <c r="AB56" s="129" t="s">
        <v>304</v>
      </c>
      <c r="AC56" s="73" t="s">
        <v>130</v>
      </c>
      <c r="AD56" s="96"/>
      <c r="AE56" s="97"/>
      <c r="AF56" s="97"/>
      <c r="AG56" s="97"/>
      <c r="AH56" s="98"/>
      <c r="AI56" s="98"/>
      <c r="AJ56" s="98"/>
      <c r="AK56" s="85"/>
      <c r="AL56" s="99"/>
      <c r="AM56" s="99"/>
      <c r="AN56" s="100"/>
      <c r="AO56" s="100"/>
      <c r="AP56" s="96"/>
    </row>
    <row r="57" spans="2:42" s="63" customFormat="1" ht="150" customHeight="1" x14ac:dyDescent="0.3">
      <c r="B57" s="141"/>
      <c r="C57" s="141"/>
      <c r="D57" s="141"/>
      <c r="E57" s="70" t="s">
        <v>171</v>
      </c>
      <c r="F57" s="87" t="s">
        <v>69</v>
      </c>
      <c r="G57" s="121" t="s">
        <v>70</v>
      </c>
      <c r="H57" s="121" t="s">
        <v>71</v>
      </c>
      <c r="I57" s="72"/>
      <c r="J57" s="73" t="s">
        <v>72</v>
      </c>
      <c r="K57" s="88"/>
      <c r="L57" s="89"/>
      <c r="M57" s="95">
        <v>4</v>
      </c>
      <c r="N57" s="90">
        <v>4</v>
      </c>
      <c r="O57" s="95"/>
      <c r="P57" s="73">
        <v>1</v>
      </c>
      <c r="Q57" s="95">
        <v>470000000</v>
      </c>
      <c r="R57" s="73" t="s">
        <v>127</v>
      </c>
      <c r="S57" s="95">
        <v>493500000</v>
      </c>
      <c r="T57" s="92"/>
      <c r="U57" s="92"/>
      <c r="V57" s="73" t="s">
        <v>127</v>
      </c>
      <c r="W57" s="95">
        <v>518175000</v>
      </c>
      <c r="X57" s="73" t="s">
        <v>127</v>
      </c>
      <c r="Y57" s="95">
        <v>544083750</v>
      </c>
      <c r="Z57" s="73" t="s">
        <v>325</v>
      </c>
      <c r="AA57" s="95">
        <f>SUM(Q57+S57+W57+Y57)</f>
        <v>2025758750</v>
      </c>
      <c r="AB57" s="129" t="s">
        <v>304</v>
      </c>
      <c r="AC57" s="73"/>
      <c r="AD57" s="96"/>
      <c r="AE57" s="97"/>
      <c r="AF57" s="97"/>
      <c r="AG57" s="97"/>
      <c r="AH57" s="98"/>
      <c r="AI57" s="98"/>
      <c r="AJ57" s="98"/>
      <c r="AK57" s="85"/>
      <c r="AL57" s="99"/>
      <c r="AM57" s="99"/>
      <c r="AN57" s="100"/>
      <c r="AO57" s="100"/>
      <c r="AP57" s="96"/>
    </row>
    <row r="58" spans="2:42" s="63" customFormat="1" ht="150" customHeight="1" x14ac:dyDescent="0.3">
      <c r="B58" s="141"/>
      <c r="C58" s="141"/>
      <c r="D58" s="141"/>
      <c r="E58" s="70" t="s">
        <v>172</v>
      </c>
      <c r="F58" s="87" t="s">
        <v>69</v>
      </c>
      <c r="G58" s="72" t="s">
        <v>73</v>
      </c>
      <c r="H58" s="72" t="s">
        <v>173</v>
      </c>
      <c r="I58" s="72"/>
      <c r="J58" s="73" t="s">
        <v>43</v>
      </c>
      <c r="K58" s="88"/>
      <c r="L58" s="89"/>
      <c r="M58" s="95">
        <v>0</v>
      </c>
      <c r="N58" s="90">
        <v>0</v>
      </c>
      <c r="O58" s="95"/>
      <c r="P58" s="73">
        <v>220</v>
      </c>
      <c r="Q58" s="95">
        <v>110000000</v>
      </c>
      <c r="R58" s="73">
        <v>220</v>
      </c>
      <c r="S58" s="95">
        <v>110000000</v>
      </c>
      <c r="T58" s="92"/>
      <c r="U58" s="92"/>
      <c r="V58" s="73">
        <v>220</v>
      </c>
      <c r="W58" s="95">
        <v>110000000</v>
      </c>
      <c r="X58" s="73">
        <v>220</v>
      </c>
      <c r="Y58" s="95">
        <v>110000000</v>
      </c>
      <c r="Z58" s="73">
        <f>SUM(P58+R58+V58+X58)</f>
        <v>880</v>
      </c>
      <c r="AA58" s="95">
        <f>SUM(Q58+S58+W58+Y58)</f>
        <v>440000000</v>
      </c>
      <c r="AB58" s="129" t="s">
        <v>304</v>
      </c>
      <c r="AC58" s="73"/>
      <c r="AD58" s="96"/>
      <c r="AE58" s="97"/>
      <c r="AF58" s="97"/>
      <c r="AG58" s="97"/>
      <c r="AH58" s="98"/>
      <c r="AI58" s="98"/>
      <c r="AJ58" s="98"/>
      <c r="AK58" s="85"/>
      <c r="AL58" s="99"/>
      <c r="AM58" s="99"/>
      <c r="AN58" s="100"/>
      <c r="AO58" s="100"/>
      <c r="AP58" s="96"/>
    </row>
    <row r="59" spans="2:42" s="63" customFormat="1" ht="150" customHeight="1" x14ac:dyDescent="0.3">
      <c r="B59" s="141"/>
      <c r="C59" s="141"/>
      <c r="D59" s="141"/>
      <c r="E59" s="70" t="s">
        <v>234</v>
      </c>
      <c r="F59" s="87"/>
      <c r="G59" s="121" t="s">
        <v>317</v>
      </c>
      <c r="H59" s="72"/>
      <c r="I59" s="72"/>
      <c r="J59" s="73" t="s">
        <v>51</v>
      </c>
      <c r="K59" s="88"/>
      <c r="L59" s="89"/>
      <c r="M59" s="90" t="s">
        <v>128</v>
      </c>
      <c r="N59" s="90" t="s">
        <v>128</v>
      </c>
      <c r="O59" s="95"/>
      <c r="P59" s="73">
        <v>7</v>
      </c>
      <c r="Q59" s="95">
        <v>180000000</v>
      </c>
      <c r="R59" s="73">
        <v>7</v>
      </c>
      <c r="S59" s="95">
        <v>180000000</v>
      </c>
      <c r="T59" s="92"/>
      <c r="U59" s="92"/>
      <c r="V59" s="73">
        <v>7</v>
      </c>
      <c r="W59" s="95">
        <v>180000000</v>
      </c>
      <c r="X59" s="73">
        <v>7</v>
      </c>
      <c r="Y59" s="95">
        <v>180000000</v>
      </c>
      <c r="Z59" s="73">
        <v>28</v>
      </c>
      <c r="AA59" s="95">
        <f>SUM(Q59+S59+W59+Y59)</f>
        <v>720000000</v>
      </c>
      <c r="AB59" s="129" t="s">
        <v>304</v>
      </c>
      <c r="AC59" s="73"/>
      <c r="AD59" s="96"/>
      <c r="AE59" s="97"/>
      <c r="AF59" s="97"/>
      <c r="AG59" s="97"/>
      <c r="AH59" s="98"/>
      <c r="AI59" s="98"/>
      <c r="AJ59" s="98"/>
      <c r="AK59" s="85"/>
      <c r="AL59" s="99"/>
      <c r="AM59" s="99"/>
      <c r="AN59" s="100"/>
      <c r="AO59" s="100"/>
      <c r="AP59" s="96"/>
    </row>
    <row r="60" spans="2:42" s="63" customFormat="1" ht="150" customHeight="1" x14ac:dyDescent="0.3">
      <c r="B60" s="141"/>
      <c r="C60" s="141"/>
      <c r="D60" s="141"/>
      <c r="E60" s="70" t="s">
        <v>236</v>
      </c>
      <c r="F60" s="87"/>
      <c r="G60" s="72" t="s">
        <v>237</v>
      </c>
      <c r="H60" s="72" t="s">
        <v>238</v>
      </c>
      <c r="I60" s="72"/>
      <c r="J60" s="73" t="s">
        <v>202</v>
      </c>
      <c r="K60" s="88"/>
      <c r="L60" s="89">
        <v>20000000</v>
      </c>
      <c r="M60" s="90" t="s">
        <v>128</v>
      </c>
      <c r="N60" s="90" t="s">
        <v>128</v>
      </c>
      <c r="O60" s="95"/>
      <c r="P60" s="73">
        <v>1</v>
      </c>
      <c r="Q60" s="95">
        <v>20000000</v>
      </c>
      <c r="R60" s="73">
        <v>1</v>
      </c>
      <c r="S60" s="95">
        <v>20000000</v>
      </c>
      <c r="T60" s="92"/>
      <c r="U60" s="92"/>
      <c r="V60" s="73">
        <v>1</v>
      </c>
      <c r="W60" s="95">
        <v>20000000</v>
      </c>
      <c r="X60" s="73">
        <v>1</v>
      </c>
      <c r="Y60" s="95">
        <v>20000000</v>
      </c>
      <c r="Z60" s="73">
        <v>4</v>
      </c>
      <c r="AA60" s="95">
        <v>80000000</v>
      </c>
      <c r="AB60" s="129" t="s">
        <v>304</v>
      </c>
      <c r="AC60" s="73"/>
      <c r="AD60" s="96"/>
      <c r="AE60" s="97"/>
      <c r="AF60" s="97"/>
      <c r="AG60" s="97"/>
      <c r="AH60" s="98"/>
      <c r="AI60" s="98"/>
      <c r="AJ60" s="98"/>
      <c r="AK60" s="85"/>
      <c r="AL60" s="99"/>
      <c r="AM60" s="99"/>
      <c r="AN60" s="100"/>
      <c r="AO60" s="100"/>
      <c r="AP60" s="96"/>
    </row>
    <row r="61" spans="2:42" s="63" customFormat="1" ht="150" customHeight="1" x14ac:dyDescent="0.3">
      <c r="B61" s="141"/>
      <c r="C61" s="141"/>
      <c r="D61" s="141"/>
      <c r="E61" s="70" t="s">
        <v>239</v>
      </c>
      <c r="F61" s="87"/>
      <c r="G61" s="72" t="s">
        <v>246</v>
      </c>
      <c r="H61" s="72" t="s">
        <v>247</v>
      </c>
      <c r="I61" s="72"/>
      <c r="J61" s="73" t="s">
        <v>51</v>
      </c>
      <c r="K61" s="88"/>
      <c r="L61" s="89">
        <v>50000000</v>
      </c>
      <c r="M61" s="90" t="s">
        <v>128</v>
      </c>
      <c r="N61" s="90" t="s">
        <v>128</v>
      </c>
      <c r="O61" s="95"/>
      <c r="P61" s="73">
        <v>1</v>
      </c>
      <c r="Q61" s="95">
        <v>50000000</v>
      </c>
      <c r="R61" s="73">
        <v>1</v>
      </c>
      <c r="S61" s="95">
        <v>50000000</v>
      </c>
      <c r="T61" s="92"/>
      <c r="U61" s="92"/>
      <c r="V61" s="73">
        <v>1</v>
      </c>
      <c r="W61" s="95">
        <v>50000000</v>
      </c>
      <c r="X61" s="73">
        <v>1</v>
      </c>
      <c r="Y61" s="95">
        <v>50000000</v>
      </c>
      <c r="Z61" s="73">
        <v>4</v>
      </c>
      <c r="AA61" s="95">
        <v>200000000</v>
      </c>
      <c r="AB61" s="129" t="s">
        <v>304</v>
      </c>
      <c r="AC61" s="73"/>
      <c r="AD61" s="96"/>
      <c r="AE61" s="97"/>
      <c r="AF61" s="97"/>
      <c r="AG61" s="97"/>
      <c r="AH61" s="98"/>
      <c r="AI61" s="98"/>
      <c r="AJ61" s="98"/>
      <c r="AK61" s="85"/>
      <c r="AL61" s="99"/>
      <c r="AM61" s="99"/>
      <c r="AN61" s="100"/>
      <c r="AO61" s="100"/>
      <c r="AP61" s="96"/>
    </row>
    <row r="62" spans="2:42" s="63" customFormat="1" ht="150" customHeight="1" x14ac:dyDescent="0.3">
      <c r="B62" s="141"/>
      <c r="C62" s="141"/>
      <c r="D62" s="141"/>
      <c r="E62" s="70" t="s">
        <v>240</v>
      </c>
      <c r="F62" s="87"/>
      <c r="G62" s="72" t="s">
        <v>248</v>
      </c>
      <c r="H62" s="72" t="s">
        <v>249</v>
      </c>
      <c r="I62" s="72"/>
      <c r="J62" s="73" t="s">
        <v>43</v>
      </c>
      <c r="K62" s="88"/>
      <c r="L62" s="89">
        <v>50000000</v>
      </c>
      <c r="M62" s="90" t="s">
        <v>128</v>
      </c>
      <c r="N62" s="90" t="s">
        <v>128</v>
      </c>
      <c r="O62" s="95"/>
      <c r="P62" s="73">
        <v>20</v>
      </c>
      <c r="Q62" s="95">
        <v>10000000</v>
      </c>
      <c r="R62" s="73">
        <v>20</v>
      </c>
      <c r="S62" s="95">
        <v>10000000</v>
      </c>
      <c r="T62" s="92"/>
      <c r="U62" s="92"/>
      <c r="V62" s="73">
        <v>20</v>
      </c>
      <c r="W62" s="95">
        <v>10000000</v>
      </c>
      <c r="X62" s="73">
        <v>20</v>
      </c>
      <c r="Y62" s="95">
        <v>10000000</v>
      </c>
      <c r="Z62" s="73">
        <v>80</v>
      </c>
      <c r="AA62" s="95">
        <v>40000000</v>
      </c>
      <c r="AB62" s="129" t="s">
        <v>304</v>
      </c>
      <c r="AC62" s="73"/>
      <c r="AD62" s="96"/>
      <c r="AE62" s="97"/>
      <c r="AF62" s="97"/>
      <c r="AG62" s="97"/>
      <c r="AH62" s="98"/>
      <c r="AI62" s="98"/>
      <c r="AJ62" s="98"/>
      <c r="AK62" s="85"/>
      <c r="AL62" s="99"/>
      <c r="AM62" s="99"/>
      <c r="AN62" s="100"/>
      <c r="AO62" s="100"/>
      <c r="AP62" s="96"/>
    </row>
    <row r="63" spans="2:42" s="63" customFormat="1" ht="150" customHeight="1" x14ac:dyDescent="0.3">
      <c r="B63" s="141"/>
      <c r="C63" s="141"/>
      <c r="D63" s="141"/>
      <c r="E63" s="70" t="s">
        <v>241</v>
      </c>
      <c r="F63" s="87"/>
      <c r="G63" s="72" t="s">
        <v>250</v>
      </c>
      <c r="H63" s="72" t="s">
        <v>404</v>
      </c>
      <c r="I63" s="72"/>
      <c r="J63" s="73" t="s">
        <v>51</v>
      </c>
      <c r="K63" s="88"/>
      <c r="L63" s="89">
        <v>20000000</v>
      </c>
      <c r="M63" s="90" t="s">
        <v>128</v>
      </c>
      <c r="N63" s="90" t="s">
        <v>128</v>
      </c>
      <c r="O63" s="95"/>
      <c r="P63" s="73">
        <v>1</v>
      </c>
      <c r="Q63" s="95">
        <v>20000000</v>
      </c>
      <c r="R63" s="73">
        <v>1</v>
      </c>
      <c r="S63" s="95">
        <v>20000000</v>
      </c>
      <c r="T63" s="92"/>
      <c r="U63" s="92"/>
      <c r="V63" s="73">
        <v>1</v>
      </c>
      <c r="W63" s="95">
        <v>20000000</v>
      </c>
      <c r="X63" s="73">
        <v>1</v>
      </c>
      <c r="Y63" s="95">
        <v>20000000</v>
      </c>
      <c r="Z63" s="73">
        <v>4</v>
      </c>
      <c r="AA63" s="95">
        <v>80000000</v>
      </c>
      <c r="AB63" s="129" t="s">
        <v>304</v>
      </c>
      <c r="AC63" s="73"/>
      <c r="AD63" s="96"/>
      <c r="AE63" s="97"/>
      <c r="AF63" s="97"/>
      <c r="AG63" s="97"/>
      <c r="AH63" s="98"/>
      <c r="AI63" s="98"/>
      <c r="AJ63" s="98"/>
      <c r="AK63" s="85"/>
      <c r="AL63" s="99"/>
      <c r="AM63" s="99"/>
      <c r="AN63" s="100"/>
      <c r="AO63" s="100"/>
      <c r="AP63" s="96"/>
    </row>
    <row r="64" spans="2:42" s="63" customFormat="1" ht="150" customHeight="1" x14ac:dyDescent="0.3">
      <c r="B64" s="141"/>
      <c r="C64" s="141"/>
      <c r="D64" s="141"/>
      <c r="E64" s="70" t="s">
        <v>242</v>
      </c>
      <c r="F64" s="87"/>
      <c r="G64" s="72" t="s">
        <v>277</v>
      </c>
      <c r="H64" s="72" t="s">
        <v>278</v>
      </c>
      <c r="I64" s="72"/>
      <c r="J64" s="73" t="s">
        <v>51</v>
      </c>
      <c r="K64" s="88"/>
      <c r="L64" s="89">
        <v>20000000</v>
      </c>
      <c r="M64" s="90" t="s">
        <v>128</v>
      </c>
      <c r="N64" s="90" t="s">
        <v>128</v>
      </c>
      <c r="O64" s="95"/>
      <c r="P64" s="73">
        <v>1</v>
      </c>
      <c r="Q64" s="95">
        <v>20000000</v>
      </c>
      <c r="R64" s="73">
        <v>1</v>
      </c>
      <c r="S64" s="95">
        <v>20000000</v>
      </c>
      <c r="T64" s="92"/>
      <c r="U64" s="92"/>
      <c r="V64" s="73">
        <v>1</v>
      </c>
      <c r="W64" s="95">
        <v>20000000</v>
      </c>
      <c r="X64" s="73">
        <v>1</v>
      </c>
      <c r="Y64" s="95">
        <v>20000000</v>
      </c>
      <c r="Z64" s="73">
        <v>4</v>
      </c>
      <c r="AA64" s="95">
        <v>80000000</v>
      </c>
      <c r="AB64" s="129" t="s">
        <v>304</v>
      </c>
      <c r="AC64" s="73"/>
      <c r="AD64" s="96"/>
      <c r="AE64" s="97"/>
      <c r="AF64" s="97"/>
      <c r="AG64" s="97"/>
      <c r="AH64" s="98"/>
      <c r="AI64" s="98"/>
      <c r="AJ64" s="98"/>
      <c r="AK64" s="85"/>
      <c r="AL64" s="99"/>
      <c r="AM64" s="99"/>
      <c r="AN64" s="100"/>
      <c r="AO64" s="100"/>
      <c r="AP64" s="96"/>
    </row>
    <row r="65" spans="2:42" s="63" customFormat="1" ht="150" customHeight="1" x14ac:dyDescent="0.3">
      <c r="B65" s="141"/>
      <c r="C65" s="141"/>
      <c r="D65" s="141"/>
      <c r="E65" s="70" t="s">
        <v>243</v>
      </c>
      <c r="F65" s="87"/>
      <c r="G65" s="72" t="s">
        <v>251</v>
      </c>
      <c r="H65" s="72" t="s">
        <v>357</v>
      </c>
      <c r="I65" s="72"/>
      <c r="J65" s="73" t="s">
        <v>51</v>
      </c>
      <c r="K65" s="88"/>
      <c r="L65" s="89">
        <v>20000000</v>
      </c>
      <c r="M65" s="90" t="s">
        <v>128</v>
      </c>
      <c r="N65" s="90" t="s">
        <v>128</v>
      </c>
      <c r="O65" s="95"/>
      <c r="P65" s="73">
        <v>1</v>
      </c>
      <c r="Q65" s="95">
        <v>20000000</v>
      </c>
      <c r="R65" s="73">
        <v>1</v>
      </c>
      <c r="S65" s="95">
        <v>20000000</v>
      </c>
      <c r="T65" s="92"/>
      <c r="U65" s="92"/>
      <c r="V65" s="73">
        <v>1</v>
      </c>
      <c r="W65" s="95">
        <v>20000000</v>
      </c>
      <c r="X65" s="73">
        <v>1</v>
      </c>
      <c r="Y65" s="95">
        <v>20000000</v>
      </c>
      <c r="Z65" s="73">
        <v>4</v>
      </c>
      <c r="AA65" s="95">
        <v>80000000</v>
      </c>
      <c r="AB65" s="129" t="s">
        <v>304</v>
      </c>
      <c r="AC65" s="73"/>
      <c r="AD65" s="96"/>
      <c r="AE65" s="97"/>
      <c r="AF65" s="97"/>
      <c r="AG65" s="97"/>
      <c r="AH65" s="98"/>
      <c r="AI65" s="98"/>
      <c r="AJ65" s="98"/>
      <c r="AK65" s="85"/>
      <c r="AL65" s="99"/>
      <c r="AM65" s="99"/>
      <c r="AN65" s="100"/>
      <c r="AO65" s="100"/>
      <c r="AP65" s="96"/>
    </row>
    <row r="66" spans="2:42" s="63" customFormat="1" ht="150" customHeight="1" x14ac:dyDescent="0.3">
      <c r="B66" s="141"/>
      <c r="C66" s="141"/>
      <c r="D66" s="141"/>
      <c r="E66" s="70" t="s">
        <v>244</v>
      </c>
      <c r="F66" s="87"/>
      <c r="G66" s="72" t="s">
        <v>320</v>
      </c>
      <c r="H66" s="72" t="s">
        <v>358</v>
      </c>
      <c r="I66" s="72"/>
      <c r="J66" s="73" t="s">
        <v>51</v>
      </c>
      <c r="K66" s="88"/>
      <c r="L66" s="89">
        <v>20000000</v>
      </c>
      <c r="M66" s="90" t="s">
        <v>128</v>
      </c>
      <c r="N66" s="90" t="s">
        <v>128</v>
      </c>
      <c r="O66" s="95"/>
      <c r="P66" s="73">
        <v>1</v>
      </c>
      <c r="Q66" s="95">
        <v>20000000</v>
      </c>
      <c r="R66" s="73">
        <v>1</v>
      </c>
      <c r="S66" s="95">
        <v>20000000</v>
      </c>
      <c r="T66" s="92"/>
      <c r="U66" s="92"/>
      <c r="V66" s="73">
        <v>1</v>
      </c>
      <c r="W66" s="95">
        <v>20000000</v>
      </c>
      <c r="X66" s="73">
        <v>1</v>
      </c>
      <c r="Y66" s="95">
        <v>20000000</v>
      </c>
      <c r="Z66" s="73">
        <v>4</v>
      </c>
      <c r="AA66" s="95">
        <v>80000000</v>
      </c>
      <c r="AB66" s="129" t="s">
        <v>304</v>
      </c>
      <c r="AC66" s="73"/>
      <c r="AD66" s="96"/>
      <c r="AE66" s="97"/>
      <c r="AF66" s="97"/>
      <c r="AG66" s="97"/>
      <c r="AH66" s="98"/>
      <c r="AI66" s="98"/>
      <c r="AJ66" s="98"/>
      <c r="AK66" s="85"/>
      <c r="AL66" s="99"/>
      <c r="AM66" s="99"/>
      <c r="AN66" s="100"/>
      <c r="AO66" s="100"/>
      <c r="AP66" s="96"/>
    </row>
    <row r="67" spans="2:42" s="63" customFormat="1" ht="150" customHeight="1" x14ac:dyDescent="0.3">
      <c r="B67" s="141"/>
      <c r="C67" s="141"/>
      <c r="D67" s="141"/>
      <c r="E67" s="70" t="s">
        <v>245</v>
      </c>
      <c r="F67" s="87"/>
      <c r="G67" s="72" t="s">
        <v>321</v>
      </c>
      <c r="H67" s="72" t="s">
        <v>359</v>
      </c>
      <c r="I67" s="72"/>
      <c r="J67" s="73" t="s">
        <v>51</v>
      </c>
      <c r="K67" s="88"/>
      <c r="L67" s="89">
        <v>20000000</v>
      </c>
      <c r="M67" s="90" t="s">
        <v>128</v>
      </c>
      <c r="N67" s="90" t="s">
        <v>128</v>
      </c>
      <c r="O67" s="95"/>
      <c r="P67" s="73">
        <v>1</v>
      </c>
      <c r="Q67" s="95">
        <v>20000000</v>
      </c>
      <c r="R67" s="73">
        <v>1</v>
      </c>
      <c r="S67" s="95">
        <v>20000000</v>
      </c>
      <c r="T67" s="92"/>
      <c r="U67" s="92"/>
      <c r="V67" s="73">
        <v>1</v>
      </c>
      <c r="W67" s="95">
        <v>20000000</v>
      </c>
      <c r="X67" s="73">
        <v>1</v>
      </c>
      <c r="Y67" s="95">
        <v>20000000</v>
      </c>
      <c r="Z67" s="73">
        <v>4</v>
      </c>
      <c r="AA67" s="95">
        <v>80000000</v>
      </c>
      <c r="AB67" s="129" t="s">
        <v>304</v>
      </c>
      <c r="AC67" s="73"/>
      <c r="AD67" s="96"/>
      <c r="AE67" s="97"/>
      <c r="AF67" s="97"/>
      <c r="AG67" s="97"/>
      <c r="AH67" s="98"/>
      <c r="AI67" s="98"/>
      <c r="AJ67" s="98"/>
      <c r="AK67" s="85"/>
      <c r="AL67" s="99"/>
      <c r="AM67" s="99"/>
      <c r="AN67" s="100"/>
      <c r="AO67" s="100"/>
      <c r="AP67" s="96"/>
    </row>
    <row r="68" spans="2:42" s="63" customFormat="1" ht="150" customHeight="1" x14ac:dyDescent="0.3">
      <c r="B68" s="141"/>
      <c r="C68" s="141"/>
      <c r="D68" s="141"/>
      <c r="E68" s="70" t="s">
        <v>235</v>
      </c>
      <c r="F68" s="87"/>
      <c r="G68" s="121" t="s">
        <v>252</v>
      </c>
      <c r="H68" s="72"/>
      <c r="I68" s="72"/>
      <c r="J68" s="73" t="s">
        <v>51</v>
      </c>
      <c r="K68" s="88"/>
      <c r="L68" s="89"/>
      <c r="M68" s="90" t="s">
        <v>128</v>
      </c>
      <c r="N68" s="90" t="s">
        <v>128</v>
      </c>
      <c r="O68" s="95"/>
      <c r="P68" s="73">
        <v>2</v>
      </c>
      <c r="Q68" s="95">
        <v>90000000</v>
      </c>
      <c r="R68" s="73">
        <v>2</v>
      </c>
      <c r="S68" s="95">
        <v>90000000</v>
      </c>
      <c r="T68" s="92"/>
      <c r="U68" s="92"/>
      <c r="V68" s="73">
        <v>2</v>
      </c>
      <c r="W68" s="95">
        <v>90000000</v>
      </c>
      <c r="X68" s="73">
        <v>2</v>
      </c>
      <c r="Y68" s="95">
        <v>90000000</v>
      </c>
      <c r="Z68" s="73">
        <v>8</v>
      </c>
      <c r="AA68" s="95">
        <v>360000000</v>
      </c>
      <c r="AB68" s="129" t="s">
        <v>304</v>
      </c>
      <c r="AC68" s="73"/>
      <c r="AD68" s="96"/>
      <c r="AE68" s="97"/>
      <c r="AF68" s="97"/>
      <c r="AG68" s="97"/>
      <c r="AH68" s="98"/>
      <c r="AI68" s="98"/>
      <c r="AJ68" s="98"/>
      <c r="AK68" s="85"/>
      <c r="AL68" s="99"/>
      <c r="AM68" s="99"/>
      <c r="AN68" s="100"/>
      <c r="AO68" s="100"/>
      <c r="AP68" s="96"/>
    </row>
    <row r="69" spans="2:42" s="63" customFormat="1" ht="150" customHeight="1" x14ac:dyDescent="0.3">
      <c r="B69" s="141"/>
      <c r="C69" s="141"/>
      <c r="D69" s="141"/>
      <c r="E69" s="70" t="s">
        <v>254</v>
      </c>
      <c r="F69" s="87"/>
      <c r="G69" s="71" t="s">
        <v>385</v>
      </c>
      <c r="H69" s="72" t="s">
        <v>360</v>
      </c>
      <c r="I69" s="72"/>
      <c r="J69" s="73" t="s">
        <v>51</v>
      </c>
      <c r="K69" s="88"/>
      <c r="L69" s="89"/>
      <c r="M69" s="90" t="s">
        <v>128</v>
      </c>
      <c r="N69" s="90" t="s">
        <v>128</v>
      </c>
      <c r="O69" s="95"/>
      <c r="P69" s="73">
        <v>1</v>
      </c>
      <c r="Q69" s="95">
        <v>20000000</v>
      </c>
      <c r="R69" s="73">
        <v>1</v>
      </c>
      <c r="S69" s="95">
        <v>20000000</v>
      </c>
      <c r="T69" s="92"/>
      <c r="U69" s="92"/>
      <c r="V69" s="73">
        <v>1</v>
      </c>
      <c r="W69" s="95">
        <v>20000000</v>
      </c>
      <c r="X69" s="73">
        <v>1</v>
      </c>
      <c r="Y69" s="95">
        <v>20000000</v>
      </c>
      <c r="Z69" s="73">
        <v>4</v>
      </c>
      <c r="AA69" s="95">
        <v>80000000</v>
      </c>
      <c r="AB69" s="129" t="s">
        <v>304</v>
      </c>
      <c r="AC69" s="73"/>
      <c r="AD69" s="96"/>
      <c r="AE69" s="97"/>
      <c r="AF69" s="97"/>
      <c r="AG69" s="97"/>
      <c r="AH69" s="98"/>
      <c r="AI69" s="98"/>
      <c r="AJ69" s="98"/>
      <c r="AK69" s="85"/>
      <c r="AL69" s="99"/>
      <c r="AM69" s="99"/>
      <c r="AN69" s="100"/>
      <c r="AO69" s="100"/>
      <c r="AP69" s="96"/>
    </row>
    <row r="70" spans="2:42" s="63" customFormat="1" ht="150" customHeight="1" x14ac:dyDescent="0.3">
      <c r="B70" s="141"/>
      <c r="C70" s="141"/>
      <c r="D70" s="141"/>
      <c r="E70" s="70" t="s">
        <v>255</v>
      </c>
      <c r="F70" s="87"/>
      <c r="G70" s="72" t="s">
        <v>257</v>
      </c>
      <c r="H70" s="72" t="s">
        <v>258</v>
      </c>
      <c r="I70" s="72"/>
      <c r="J70" s="73" t="s">
        <v>51</v>
      </c>
      <c r="K70" s="88"/>
      <c r="L70" s="89"/>
      <c r="M70" s="90" t="s">
        <v>128</v>
      </c>
      <c r="N70" s="90" t="s">
        <v>128</v>
      </c>
      <c r="O70" s="95"/>
      <c r="P70" s="73">
        <v>1</v>
      </c>
      <c r="Q70" s="95">
        <v>20000000</v>
      </c>
      <c r="R70" s="73">
        <v>1</v>
      </c>
      <c r="S70" s="95">
        <v>20000000</v>
      </c>
      <c r="T70" s="92"/>
      <c r="U70" s="92"/>
      <c r="V70" s="73">
        <v>1</v>
      </c>
      <c r="W70" s="95">
        <v>20000000</v>
      </c>
      <c r="X70" s="73">
        <v>1</v>
      </c>
      <c r="Y70" s="95">
        <v>20000000</v>
      </c>
      <c r="Z70" s="73">
        <v>4</v>
      </c>
      <c r="AA70" s="95">
        <v>80000000</v>
      </c>
      <c r="AB70" s="129" t="s">
        <v>304</v>
      </c>
      <c r="AC70" s="73"/>
      <c r="AD70" s="96"/>
      <c r="AE70" s="97"/>
      <c r="AF70" s="97"/>
      <c r="AG70" s="97"/>
      <c r="AH70" s="98"/>
      <c r="AI70" s="98"/>
      <c r="AJ70" s="98"/>
      <c r="AK70" s="85"/>
      <c r="AL70" s="99"/>
      <c r="AM70" s="99"/>
      <c r="AN70" s="100"/>
      <c r="AO70" s="100"/>
      <c r="AP70" s="96"/>
    </row>
    <row r="71" spans="2:42" s="63" customFormat="1" ht="150" customHeight="1" x14ac:dyDescent="0.3">
      <c r="B71" s="141"/>
      <c r="C71" s="141"/>
      <c r="D71" s="141"/>
      <c r="E71" s="70" t="s">
        <v>256</v>
      </c>
      <c r="F71" s="87"/>
      <c r="G71" s="72" t="s">
        <v>259</v>
      </c>
      <c r="H71" s="72" t="s">
        <v>361</v>
      </c>
      <c r="I71" s="72"/>
      <c r="J71" s="73" t="s">
        <v>43</v>
      </c>
      <c r="K71" s="88"/>
      <c r="L71" s="89"/>
      <c r="M71" s="90" t="s">
        <v>128</v>
      </c>
      <c r="N71" s="90" t="s">
        <v>128</v>
      </c>
      <c r="O71" s="95"/>
      <c r="P71" s="73">
        <v>100</v>
      </c>
      <c r="Q71" s="95">
        <v>50000000</v>
      </c>
      <c r="R71" s="73">
        <v>100</v>
      </c>
      <c r="S71" s="95">
        <v>50000000</v>
      </c>
      <c r="T71" s="92"/>
      <c r="U71" s="92"/>
      <c r="V71" s="73">
        <v>100</v>
      </c>
      <c r="W71" s="95">
        <v>50000000</v>
      </c>
      <c r="X71" s="73">
        <v>100</v>
      </c>
      <c r="Y71" s="95">
        <v>50000000</v>
      </c>
      <c r="Z71" s="73">
        <v>400</v>
      </c>
      <c r="AA71" s="95">
        <v>200000000</v>
      </c>
      <c r="AB71" s="129" t="s">
        <v>304</v>
      </c>
      <c r="AC71" s="73"/>
      <c r="AD71" s="96"/>
      <c r="AE71" s="97"/>
      <c r="AF71" s="97"/>
      <c r="AG71" s="97"/>
      <c r="AH71" s="98"/>
      <c r="AI71" s="98"/>
      <c r="AJ71" s="98"/>
      <c r="AK71" s="85"/>
      <c r="AL71" s="99"/>
      <c r="AM71" s="99"/>
      <c r="AN71" s="100"/>
      <c r="AO71" s="100"/>
      <c r="AP71" s="96"/>
    </row>
    <row r="72" spans="2:42" s="63" customFormat="1" ht="150" customHeight="1" x14ac:dyDescent="0.3">
      <c r="B72" s="141"/>
      <c r="C72" s="141"/>
      <c r="D72" s="141"/>
      <c r="E72" s="70" t="s">
        <v>253</v>
      </c>
      <c r="F72" s="87"/>
      <c r="G72" s="121" t="s">
        <v>295</v>
      </c>
      <c r="H72" s="72"/>
      <c r="I72" s="72"/>
      <c r="J72" s="73" t="s">
        <v>51</v>
      </c>
      <c r="K72" s="88"/>
      <c r="L72" s="89"/>
      <c r="M72" s="90" t="s">
        <v>128</v>
      </c>
      <c r="N72" s="90" t="s">
        <v>128</v>
      </c>
      <c r="O72" s="95"/>
      <c r="P72" s="73">
        <v>2</v>
      </c>
      <c r="Q72" s="95">
        <v>90000000</v>
      </c>
      <c r="R72" s="73">
        <v>2</v>
      </c>
      <c r="S72" s="95">
        <v>90000000</v>
      </c>
      <c r="T72" s="92"/>
      <c r="U72" s="92"/>
      <c r="V72" s="73">
        <v>2</v>
      </c>
      <c r="W72" s="95">
        <v>90000000</v>
      </c>
      <c r="X72" s="73">
        <v>2</v>
      </c>
      <c r="Y72" s="95">
        <v>90000000</v>
      </c>
      <c r="Z72" s="73">
        <v>8</v>
      </c>
      <c r="AA72" s="95">
        <v>36000000</v>
      </c>
      <c r="AB72" s="129" t="s">
        <v>304</v>
      </c>
      <c r="AC72" s="73"/>
      <c r="AD72" s="96"/>
      <c r="AE72" s="97"/>
      <c r="AF72" s="97"/>
      <c r="AG72" s="97"/>
      <c r="AH72" s="98"/>
      <c r="AI72" s="98"/>
      <c r="AJ72" s="98"/>
      <c r="AK72" s="85"/>
      <c r="AL72" s="99"/>
      <c r="AM72" s="99"/>
      <c r="AN72" s="100"/>
      <c r="AO72" s="100"/>
      <c r="AP72" s="96"/>
    </row>
    <row r="73" spans="2:42" s="63" customFormat="1" ht="150" customHeight="1" x14ac:dyDescent="0.3">
      <c r="B73" s="141"/>
      <c r="C73" s="141"/>
      <c r="D73" s="141"/>
      <c r="E73" s="70" t="s">
        <v>260</v>
      </c>
      <c r="F73" s="87"/>
      <c r="G73" s="72" t="s">
        <v>261</v>
      </c>
      <c r="H73" s="72" t="s">
        <v>362</v>
      </c>
      <c r="I73" s="72"/>
      <c r="J73" s="73" t="s">
        <v>51</v>
      </c>
      <c r="K73" s="88"/>
      <c r="L73" s="89"/>
      <c r="M73" s="90" t="s">
        <v>128</v>
      </c>
      <c r="N73" s="90" t="s">
        <v>128</v>
      </c>
      <c r="O73" s="95"/>
      <c r="P73" s="73">
        <v>1</v>
      </c>
      <c r="Q73" s="95">
        <v>20000000</v>
      </c>
      <c r="R73" s="73">
        <v>1</v>
      </c>
      <c r="S73" s="95">
        <v>20000000</v>
      </c>
      <c r="T73" s="92"/>
      <c r="U73" s="92"/>
      <c r="V73" s="73">
        <v>1</v>
      </c>
      <c r="W73" s="95">
        <v>20000000</v>
      </c>
      <c r="X73" s="73">
        <v>1</v>
      </c>
      <c r="Y73" s="95">
        <v>20000000</v>
      </c>
      <c r="Z73" s="73">
        <v>4</v>
      </c>
      <c r="AA73" s="95">
        <v>80000000</v>
      </c>
      <c r="AB73" s="129" t="s">
        <v>304</v>
      </c>
      <c r="AC73" s="73"/>
      <c r="AD73" s="96"/>
      <c r="AE73" s="97"/>
      <c r="AF73" s="97"/>
      <c r="AG73" s="97"/>
      <c r="AH73" s="98"/>
      <c r="AI73" s="98"/>
      <c r="AJ73" s="98"/>
      <c r="AK73" s="85"/>
      <c r="AL73" s="99"/>
      <c r="AM73" s="99"/>
      <c r="AN73" s="100"/>
      <c r="AO73" s="100"/>
      <c r="AP73" s="96"/>
    </row>
    <row r="74" spans="2:42" s="63" customFormat="1" ht="150" customHeight="1" x14ac:dyDescent="0.3">
      <c r="B74" s="141"/>
      <c r="C74" s="141"/>
      <c r="D74" s="141"/>
      <c r="E74" s="70" t="s">
        <v>262</v>
      </c>
      <c r="F74" s="87"/>
      <c r="G74" s="72" t="s">
        <v>264</v>
      </c>
      <c r="H74" s="72" t="s">
        <v>363</v>
      </c>
      <c r="I74" s="72"/>
      <c r="J74" s="73" t="s">
        <v>43</v>
      </c>
      <c r="K74" s="88"/>
      <c r="L74" s="89"/>
      <c r="M74" s="90" t="s">
        <v>128</v>
      </c>
      <c r="N74" s="90" t="s">
        <v>128</v>
      </c>
      <c r="O74" s="95"/>
      <c r="P74" s="73">
        <v>100</v>
      </c>
      <c r="Q74" s="95">
        <v>50000000</v>
      </c>
      <c r="R74" s="73">
        <v>100</v>
      </c>
      <c r="S74" s="95">
        <v>50000000</v>
      </c>
      <c r="T74" s="92"/>
      <c r="U74" s="92"/>
      <c r="V74" s="73">
        <v>100</v>
      </c>
      <c r="W74" s="95">
        <v>50000000</v>
      </c>
      <c r="X74" s="73">
        <v>100</v>
      </c>
      <c r="Y74" s="95">
        <v>50000000</v>
      </c>
      <c r="Z74" s="73">
        <v>400</v>
      </c>
      <c r="AA74" s="95">
        <v>200000000</v>
      </c>
      <c r="AB74" s="129" t="s">
        <v>304</v>
      </c>
      <c r="AC74" s="73"/>
      <c r="AD74" s="96"/>
      <c r="AE74" s="97"/>
      <c r="AF74" s="97"/>
      <c r="AG74" s="97"/>
      <c r="AH74" s="98"/>
      <c r="AI74" s="98"/>
      <c r="AJ74" s="98"/>
      <c r="AK74" s="85"/>
      <c r="AL74" s="99"/>
      <c r="AM74" s="99"/>
      <c r="AN74" s="100"/>
      <c r="AO74" s="100"/>
      <c r="AP74" s="96"/>
    </row>
    <row r="75" spans="2:42" s="63" customFormat="1" ht="150" customHeight="1" x14ac:dyDescent="0.3">
      <c r="B75" s="141"/>
      <c r="C75" s="141"/>
      <c r="D75" s="141"/>
      <c r="E75" s="70" t="s">
        <v>263</v>
      </c>
      <c r="F75" s="87"/>
      <c r="G75" s="72" t="s">
        <v>265</v>
      </c>
      <c r="H75" s="72" t="s">
        <v>266</v>
      </c>
      <c r="I75" s="72"/>
      <c r="J75" s="73" t="s">
        <v>202</v>
      </c>
      <c r="K75" s="88"/>
      <c r="L75" s="89"/>
      <c r="M75" s="90" t="s">
        <v>128</v>
      </c>
      <c r="N75" s="90" t="s">
        <v>128</v>
      </c>
      <c r="O75" s="95"/>
      <c r="P75" s="73">
        <v>1</v>
      </c>
      <c r="Q75" s="95">
        <v>20000000</v>
      </c>
      <c r="R75" s="73">
        <v>1</v>
      </c>
      <c r="S75" s="95">
        <v>20000000</v>
      </c>
      <c r="T75" s="92"/>
      <c r="U75" s="92"/>
      <c r="V75" s="73">
        <v>1</v>
      </c>
      <c r="W75" s="95">
        <v>20000000</v>
      </c>
      <c r="X75" s="73">
        <v>1</v>
      </c>
      <c r="Y75" s="95">
        <v>20000000</v>
      </c>
      <c r="Z75" s="73">
        <v>4</v>
      </c>
      <c r="AA75" s="95">
        <v>80000000</v>
      </c>
      <c r="AB75" s="129" t="s">
        <v>304</v>
      </c>
      <c r="AC75" s="73"/>
      <c r="AD75" s="96"/>
      <c r="AE75" s="97"/>
      <c r="AF75" s="97"/>
      <c r="AG75" s="97"/>
      <c r="AH75" s="98"/>
      <c r="AI75" s="98"/>
      <c r="AJ75" s="98"/>
      <c r="AK75" s="85"/>
      <c r="AL75" s="99"/>
      <c r="AM75" s="99"/>
      <c r="AN75" s="100"/>
      <c r="AO75" s="100"/>
      <c r="AP75" s="96"/>
    </row>
    <row r="76" spans="2:42" s="197" customFormat="1" ht="150" customHeight="1" x14ac:dyDescent="0.25">
      <c r="B76" s="174" t="s">
        <v>365</v>
      </c>
      <c r="C76" s="174"/>
      <c r="D76" s="174" t="s">
        <v>348</v>
      </c>
      <c r="E76" s="272"/>
      <c r="F76" s="274" t="s">
        <v>57</v>
      </c>
      <c r="G76" s="180"/>
      <c r="H76" s="274"/>
      <c r="I76" s="274" t="s">
        <v>376</v>
      </c>
      <c r="J76" s="181" t="s">
        <v>8</v>
      </c>
      <c r="K76" s="186"/>
      <c r="L76" s="295"/>
      <c r="M76" s="336">
        <v>77.5</v>
      </c>
      <c r="N76" s="186">
        <v>78.739999999999995</v>
      </c>
      <c r="O76" s="183"/>
      <c r="P76" s="327">
        <v>79</v>
      </c>
      <c r="Q76" s="307">
        <v>184739135</v>
      </c>
      <c r="R76" s="186">
        <v>80</v>
      </c>
      <c r="S76" s="307">
        <v>191988635</v>
      </c>
      <c r="T76" s="188"/>
      <c r="U76" s="187"/>
      <c r="V76" s="186">
        <v>81</v>
      </c>
      <c r="W76" s="307">
        <v>199600610</v>
      </c>
      <c r="X76" s="186">
        <v>82</v>
      </c>
      <c r="Y76" s="307">
        <v>207593183</v>
      </c>
      <c r="Z76" s="186">
        <v>82</v>
      </c>
      <c r="AA76" s="307">
        <v>783921563</v>
      </c>
      <c r="AB76" s="184" t="s">
        <v>305</v>
      </c>
      <c r="AC76" s="191" t="s">
        <v>130</v>
      </c>
      <c r="AD76" s="192"/>
      <c r="AE76" s="296"/>
      <c r="AF76" s="297"/>
      <c r="AG76" s="298"/>
      <c r="AH76" s="194"/>
      <c r="AI76" s="194"/>
      <c r="AJ76" s="194"/>
      <c r="AK76" s="194"/>
      <c r="AL76" s="192"/>
      <c r="AM76" s="195"/>
      <c r="AN76" s="194"/>
      <c r="AO76" s="194"/>
      <c r="AP76" s="196"/>
    </row>
    <row r="77" spans="2:42" s="218" customFormat="1" ht="150" customHeight="1" x14ac:dyDescent="0.25">
      <c r="B77" s="176"/>
      <c r="C77" s="176" t="s">
        <v>366</v>
      </c>
      <c r="D77" s="176" t="s">
        <v>372</v>
      </c>
      <c r="E77" s="283"/>
      <c r="F77" s="285"/>
      <c r="G77" s="200"/>
      <c r="H77" s="285"/>
      <c r="I77" s="285" t="s">
        <v>398</v>
      </c>
      <c r="J77" s="201" t="s">
        <v>8</v>
      </c>
      <c r="K77" s="206"/>
      <c r="L77" s="299"/>
      <c r="M77" s="206">
        <v>1.01</v>
      </c>
      <c r="N77" s="206">
        <v>1.24</v>
      </c>
      <c r="O77" s="203"/>
      <c r="P77" s="328">
        <v>1.5</v>
      </c>
      <c r="Q77" s="306">
        <v>184739135</v>
      </c>
      <c r="R77" s="206">
        <v>2.5</v>
      </c>
      <c r="S77" s="306">
        <v>191988635</v>
      </c>
      <c r="T77" s="208"/>
      <c r="U77" s="207"/>
      <c r="V77" s="206">
        <v>3.5</v>
      </c>
      <c r="W77" s="299">
        <v>199600610</v>
      </c>
      <c r="X77" s="206">
        <v>4.5</v>
      </c>
      <c r="Y77" s="423">
        <v>207593183</v>
      </c>
      <c r="Z77" s="206">
        <v>4.5</v>
      </c>
      <c r="AA77" s="424">
        <v>783921563</v>
      </c>
      <c r="AB77" s="204" t="s">
        <v>305</v>
      </c>
      <c r="AC77" s="212"/>
      <c r="AD77" s="213"/>
      <c r="AE77" s="301"/>
      <c r="AF77" s="302"/>
      <c r="AG77" s="303"/>
      <c r="AH77" s="215"/>
      <c r="AI77" s="215"/>
      <c r="AJ77" s="215"/>
      <c r="AK77" s="215"/>
      <c r="AL77" s="213"/>
      <c r="AM77" s="216"/>
      <c r="AN77" s="215"/>
      <c r="AO77" s="215"/>
      <c r="AP77" s="217"/>
    </row>
    <row r="78" spans="2:42" s="168" customFormat="1" ht="150" customHeight="1" x14ac:dyDescent="0.3">
      <c r="B78" s="149"/>
      <c r="C78" s="43"/>
      <c r="D78" s="43"/>
      <c r="E78" s="49" t="s">
        <v>52</v>
      </c>
      <c r="F78" s="138"/>
      <c r="G78" s="120" t="s">
        <v>58</v>
      </c>
      <c r="H78" s="67" t="s">
        <v>276</v>
      </c>
      <c r="I78" s="67" t="s">
        <v>377</v>
      </c>
      <c r="J78" s="144" t="s">
        <v>8</v>
      </c>
      <c r="K78" s="51"/>
      <c r="L78" s="51"/>
      <c r="M78" s="51">
        <v>66.42</v>
      </c>
      <c r="N78" s="330" t="s">
        <v>388</v>
      </c>
      <c r="O78" s="51"/>
      <c r="P78" s="66" t="s">
        <v>288</v>
      </c>
      <c r="Q78" s="164">
        <v>184739135</v>
      </c>
      <c r="R78" s="51" t="s">
        <v>289</v>
      </c>
      <c r="S78" s="164">
        <v>191988635</v>
      </c>
      <c r="T78" s="234"/>
      <c r="U78" s="52"/>
      <c r="V78" s="51" t="s">
        <v>290</v>
      </c>
      <c r="W78" s="164">
        <v>199600610</v>
      </c>
      <c r="X78" s="74" t="s">
        <v>291</v>
      </c>
      <c r="Y78" s="165">
        <v>207593183</v>
      </c>
      <c r="Z78" s="66" t="s">
        <v>291</v>
      </c>
      <c r="AA78" s="48">
        <v>783921563</v>
      </c>
      <c r="AB78" s="49" t="s">
        <v>305</v>
      </c>
      <c r="AC78" s="150"/>
      <c r="AD78" s="58"/>
      <c r="AE78" s="145"/>
      <c r="AF78" s="146"/>
      <c r="AG78" s="147"/>
      <c r="AH78" s="60"/>
      <c r="AI78" s="60"/>
      <c r="AJ78" s="60"/>
      <c r="AK78" s="60"/>
      <c r="AL78" s="58"/>
      <c r="AM78" s="61"/>
      <c r="AN78" s="60"/>
      <c r="AO78" s="60"/>
      <c r="AP78" s="62"/>
    </row>
    <row r="79" spans="2:42" s="309" customFormat="1" ht="150" customHeight="1" x14ac:dyDescent="0.3">
      <c r="B79" s="149"/>
      <c r="C79" s="43"/>
      <c r="D79" s="43"/>
      <c r="E79" s="49" t="s">
        <v>133</v>
      </c>
      <c r="F79" s="138" t="s">
        <v>59</v>
      </c>
      <c r="G79" s="120" t="s">
        <v>60</v>
      </c>
      <c r="H79" s="120" t="s">
        <v>286</v>
      </c>
      <c r="I79" s="120"/>
      <c r="J79" s="49" t="s">
        <v>141</v>
      </c>
      <c r="K79" s="232"/>
      <c r="L79" s="48"/>
      <c r="M79" s="52">
        <v>376.36</v>
      </c>
      <c r="N79" s="51">
        <v>276.57</v>
      </c>
      <c r="O79" s="48">
        <v>176889135</v>
      </c>
      <c r="P79" s="342">
        <v>194.81399999999999</v>
      </c>
      <c r="Q79" s="164">
        <v>184739135</v>
      </c>
      <c r="R79" s="343">
        <v>205.51499999999999</v>
      </c>
      <c r="S79" s="164">
        <v>191988635</v>
      </c>
      <c r="T79" s="53"/>
      <c r="U79" s="52"/>
      <c r="V79" s="343">
        <v>215.71299999999999</v>
      </c>
      <c r="W79" s="164">
        <v>199600610</v>
      </c>
      <c r="X79" s="343">
        <v>225.405</v>
      </c>
      <c r="Y79" s="165">
        <v>207593183</v>
      </c>
      <c r="Z79" s="343">
        <v>225.405</v>
      </c>
      <c r="AA79" s="48">
        <v>783921563</v>
      </c>
      <c r="AB79" s="49" t="s">
        <v>305</v>
      </c>
      <c r="AC79" s="52" t="s">
        <v>130</v>
      </c>
      <c r="AD79" s="308"/>
      <c r="AE79" s="308"/>
      <c r="AF79" s="308"/>
      <c r="AG79" s="308"/>
      <c r="AH79" s="60"/>
      <c r="AI79" s="60"/>
      <c r="AJ79" s="60"/>
      <c r="AK79" s="60"/>
      <c r="AL79" s="230"/>
      <c r="AM79" s="230"/>
      <c r="AN79" s="231"/>
      <c r="AO79" s="231"/>
      <c r="AP79" s="58"/>
    </row>
    <row r="80" spans="2:42" s="148" customFormat="1" ht="150" customHeight="1" x14ac:dyDescent="0.3">
      <c r="B80" s="87"/>
      <c r="C80" s="87"/>
      <c r="D80" s="87"/>
      <c r="E80" s="69" t="s">
        <v>134</v>
      </c>
      <c r="F80" s="68"/>
      <c r="G80" s="71" t="s">
        <v>152</v>
      </c>
      <c r="H80" s="72" t="s">
        <v>287</v>
      </c>
      <c r="I80" s="72"/>
      <c r="J80" s="73" t="s">
        <v>51</v>
      </c>
      <c r="K80" s="94"/>
      <c r="L80" s="90"/>
      <c r="M80" s="90">
        <v>2</v>
      </c>
      <c r="N80" s="90">
        <v>2</v>
      </c>
      <c r="O80" s="90">
        <v>175000</v>
      </c>
      <c r="P80" s="73">
        <v>2</v>
      </c>
      <c r="Q80" s="90">
        <v>225000</v>
      </c>
      <c r="R80" s="94" t="s">
        <v>274</v>
      </c>
      <c r="S80" s="95">
        <v>225000</v>
      </c>
      <c r="T80" s="92"/>
      <c r="U80" s="92"/>
      <c r="V80" s="94" t="s">
        <v>274</v>
      </c>
      <c r="W80" s="95">
        <v>250000</v>
      </c>
      <c r="X80" s="95">
        <v>2</v>
      </c>
      <c r="Y80" s="95">
        <v>250000</v>
      </c>
      <c r="Z80" s="73">
        <v>8</v>
      </c>
      <c r="AA80" s="95">
        <v>950000</v>
      </c>
      <c r="AB80" s="49" t="s">
        <v>305</v>
      </c>
      <c r="AC80" s="95"/>
      <c r="AD80" s="96"/>
      <c r="AE80" s="97"/>
      <c r="AF80" s="151"/>
      <c r="AG80" s="151"/>
      <c r="AH80" s="98"/>
      <c r="AI80" s="98"/>
      <c r="AJ80" s="98"/>
      <c r="AK80" s="85"/>
      <c r="AL80" s="99"/>
      <c r="AM80" s="99"/>
      <c r="AN80" s="100"/>
      <c r="AO80" s="100"/>
      <c r="AP80" s="96"/>
    </row>
    <row r="81" spans="2:43" s="148" customFormat="1" ht="150" customHeight="1" x14ac:dyDescent="0.3">
      <c r="B81" s="87"/>
      <c r="C81" s="87"/>
      <c r="D81" s="87"/>
      <c r="E81" s="69" t="s">
        <v>135</v>
      </c>
      <c r="F81" s="68"/>
      <c r="G81" s="72" t="s">
        <v>150</v>
      </c>
      <c r="H81" s="72" t="s">
        <v>151</v>
      </c>
      <c r="I81" s="72"/>
      <c r="J81" s="73" t="s">
        <v>136</v>
      </c>
      <c r="K81" s="88"/>
      <c r="L81" s="89"/>
      <c r="M81" s="95">
        <v>2700</v>
      </c>
      <c r="N81" s="92">
        <v>2700</v>
      </c>
      <c r="O81" s="95">
        <v>2700000</v>
      </c>
      <c r="P81" s="425">
        <v>2700</v>
      </c>
      <c r="Q81" s="95">
        <v>2700000</v>
      </c>
      <c r="R81" s="95">
        <v>3000</v>
      </c>
      <c r="S81" s="95">
        <v>3000000</v>
      </c>
      <c r="T81" s="92"/>
      <c r="U81" s="92"/>
      <c r="V81" s="95">
        <v>1000</v>
      </c>
      <c r="W81" s="95">
        <v>1000000</v>
      </c>
      <c r="X81" s="95">
        <v>1000</v>
      </c>
      <c r="Y81" s="95">
        <v>1000000</v>
      </c>
      <c r="Z81" s="95">
        <v>7700</v>
      </c>
      <c r="AA81" s="95">
        <v>7700000</v>
      </c>
      <c r="AB81" s="49" t="s">
        <v>305</v>
      </c>
      <c r="AC81" s="95"/>
      <c r="AD81" s="96"/>
      <c r="AE81" s="97"/>
      <c r="AF81" s="151"/>
      <c r="AG81" s="151"/>
      <c r="AH81" s="98"/>
      <c r="AI81" s="98"/>
      <c r="AJ81" s="98"/>
      <c r="AK81" s="85"/>
      <c r="AL81" s="99"/>
      <c r="AM81" s="99"/>
      <c r="AN81" s="100"/>
      <c r="AO81" s="100"/>
      <c r="AP81" s="96"/>
    </row>
    <row r="82" spans="2:43" s="148" customFormat="1" ht="150" customHeight="1" x14ac:dyDescent="0.3">
      <c r="B82" s="87"/>
      <c r="C82" s="87"/>
      <c r="D82" s="87"/>
      <c r="E82" s="69" t="s">
        <v>138</v>
      </c>
      <c r="F82" s="68"/>
      <c r="G82" s="72" t="s">
        <v>137</v>
      </c>
      <c r="H82" s="72" t="s">
        <v>405</v>
      </c>
      <c r="I82" s="72"/>
      <c r="J82" s="73" t="s">
        <v>51</v>
      </c>
      <c r="K82" s="94"/>
      <c r="L82" s="90"/>
      <c r="M82" s="90">
        <v>2</v>
      </c>
      <c r="N82" s="90">
        <v>2</v>
      </c>
      <c r="O82" s="90" t="s">
        <v>128</v>
      </c>
      <c r="P82" s="73">
        <v>2</v>
      </c>
      <c r="Q82" s="95">
        <v>200000</v>
      </c>
      <c r="R82" s="94" t="s">
        <v>274</v>
      </c>
      <c r="S82" s="94" t="s">
        <v>293</v>
      </c>
      <c r="T82" s="92"/>
      <c r="U82" s="92"/>
      <c r="V82" s="94" t="s">
        <v>274</v>
      </c>
      <c r="W82" s="90" t="s">
        <v>293</v>
      </c>
      <c r="X82" s="90" t="s">
        <v>274</v>
      </c>
      <c r="Y82" s="90" t="s">
        <v>293</v>
      </c>
      <c r="Z82" s="91" t="s">
        <v>292</v>
      </c>
      <c r="AA82" s="95">
        <v>800000</v>
      </c>
      <c r="AB82" s="49" t="s">
        <v>305</v>
      </c>
      <c r="AC82" s="95"/>
      <c r="AD82" s="96"/>
      <c r="AE82" s="97"/>
      <c r="AF82" s="151"/>
      <c r="AG82" s="151"/>
      <c r="AH82" s="98"/>
      <c r="AI82" s="98"/>
      <c r="AJ82" s="98"/>
      <c r="AK82" s="85"/>
      <c r="AL82" s="99"/>
      <c r="AM82" s="99"/>
      <c r="AN82" s="100"/>
      <c r="AO82" s="100"/>
      <c r="AP82" s="96"/>
    </row>
    <row r="83" spans="2:43" s="148" customFormat="1" ht="150" customHeight="1" x14ac:dyDescent="0.3">
      <c r="B83" s="87"/>
      <c r="C83" s="87"/>
      <c r="D83" s="87"/>
      <c r="E83" s="69" t="s">
        <v>139</v>
      </c>
      <c r="F83" s="68"/>
      <c r="G83" s="72" t="s">
        <v>267</v>
      </c>
      <c r="H83" s="72" t="s">
        <v>268</v>
      </c>
      <c r="I83" s="72"/>
      <c r="J83" s="73" t="s">
        <v>141</v>
      </c>
      <c r="K83" s="94"/>
      <c r="L83" s="90"/>
      <c r="M83" s="90" t="s">
        <v>128</v>
      </c>
      <c r="N83" s="90" t="s">
        <v>128</v>
      </c>
      <c r="O83" s="90" t="s">
        <v>128</v>
      </c>
      <c r="P83" s="91" t="s">
        <v>412</v>
      </c>
      <c r="Q83" s="91" t="s">
        <v>294</v>
      </c>
      <c r="R83" s="94" t="s">
        <v>413</v>
      </c>
      <c r="S83" s="95">
        <v>5000000</v>
      </c>
      <c r="T83" s="92"/>
      <c r="U83" s="92"/>
      <c r="V83" s="94" t="s">
        <v>413</v>
      </c>
      <c r="W83" s="95">
        <v>5000000</v>
      </c>
      <c r="X83" s="90" t="s">
        <v>412</v>
      </c>
      <c r="Y83" s="95">
        <v>2000000</v>
      </c>
      <c r="Z83" s="91" t="s">
        <v>414</v>
      </c>
      <c r="AA83" s="95">
        <v>14000000</v>
      </c>
      <c r="AB83" s="49" t="s">
        <v>305</v>
      </c>
      <c r="AC83" s="95"/>
      <c r="AD83" s="96"/>
      <c r="AE83" s="97"/>
      <c r="AF83" s="151"/>
      <c r="AG83" s="151"/>
      <c r="AH83" s="98"/>
      <c r="AI83" s="98"/>
      <c r="AJ83" s="98"/>
      <c r="AK83" s="85"/>
      <c r="AL83" s="99"/>
      <c r="AM83" s="99"/>
      <c r="AN83" s="100"/>
      <c r="AO83" s="100"/>
      <c r="AP83" s="96"/>
    </row>
    <row r="84" spans="2:43" s="148" customFormat="1" ht="150" customHeight="1" x14ac:dyDescent="0.3">
      <c r="B84" s="87"/>
      <c r="C84" s="87"/>
      <c r="D84" s="87"/>
      <c r="E84" s="69" t="s">
        <v>140</v>
      </c>
      <c r="F84" s="68"/>
      <c r="G84" s="72" t="s">
        <v>63</v>
      </c>
      <c r="H84" s="72" t="s">
        <v>153</v>
      </c>
      <c r="I84" s="72"/>
      <c r="J84" s="73" t="s">
        <v>141</v>
      </c>
      <c r="K84" s="94"/>
      <c r="L84" s="90"/>
      <c r="M84" s="94">
        <v>73.94</v>
      </c>
      <c r="N84" s="153">
        <v>79.97</v>
      </c>
      <c r="O84" s="90">
        <v>139949135</v>
      </c>
      <c r="P84" s="152">
        <v>61.6</v>
      </c>
      <c r="Q84" s="95">
        <v>129547885</v>
      </c>
      <c r="R84" s="94">
        <v>62.62</v>
      </c>
      <c r="S84" s="95">
        <v>131694072</v>
      </c>
      <c r="T84" s="92"/>
      <c r="U84" s="92"/>
      <c r="V84" s="92">
        <v>65.819999999999993</v>
      </c>
      <c r="W84" s="95">
        <v>138412569</v>
      </c>
      <c r="X84" s="94">
        <v>69.89</v>
      </c>
      <c r="Y84" s="90">
        <v>146968240</v>
      </c>
      <c r="Z84" s="91">
        <v>259.93</v>
      </c>
      <c r="AA84" s="95">
        <v>546622766</v>
      </c>
      <c r="AB84" s="49" t="s">
        <v>305</v>
      </c>
      <c r="AC84" s="95"/>
      <c r="AD84" s="96"/>
      <c r="AE84" s="97"/>
      <c r="AF84" s="151"/>
      <c r="AG84" s="151"/>
      <c r="AH84" s="98"/>
      <c r="AI84" s="98"/>
      <c r="AJ84" s="98"/>
      <c r="AK84" s="85"/>
      <c r="AL84" s="99"/>
      <c r="AM84" s="99"/>
      <c r="AN84" s="100"/>
      <c r="AO84" s="100"/>
      <c r="AP84" s="96"/>
    </row>
    <row r="85" spans="2:43" s="148" customFormat="1" ht="150" customHeight="1" x14ac:dyDescent="0.3">
      <c r="B85" s="87"/>
      <c r="C85" s="87"/>
      <c r="D85" s="87"/>
      <c r="E85" s="69" t="s">
        <v>142</v>
      </c>
      <c r="F85" s="68"/>
      <c r="G85" s="72" t="s">
        <v>64</v>
      </c>
      <c r="H85" s="72" t="s">
        <v>143</v>
      </c>
      <c r="I85" s="72"/>
      <c r="J85" s="73" t="s">
        <v>141</v>
      </c>
      <c r="K85" s="94"/>
      <c r="L85" s="95"/>
      <c r="M85" s="92">
        <v>4.54</v>
      </c>
      <c r="N85" s="92">
        <v>4.83</v>
      </c>
      <c r="O85" s="95">
        <v>4825000</v>
      </c>
      <c r="P85" s="73">
        <v>4.05</v>
      </c>
      <c r="Q85" s="95">
        <v>5066250</v>
      </c>
      <c r="R85" s="92">
        <v>4.26</v>
      </c>
      <c r="S85" s="95">
        <v>5319563</v>
      </c>
      <c r="T85" s="92"/>
      <c r="U85" s="92"/>
      <c r="V85" s="92">
        <v>4.47</v>
      </c>
      <c r="W85" s="95">
        <v>5585541</v>
      </c>
      <c r="X85" s="92">
        <v>4.6900000000000004</v>
      </c>
      <c r="Y85" s="95">
        <v>5864818</v>
      </c>
      <c r="Z85" s="73">
        <v>17.47</v>
      </c>
      <c r="AA85" s="95">
        <v>21836172</v>
      </c>
      <c r="AB85" s="49" t="s">
        <v>305</v>
      </c>
      <c r="AC85" s="95"/>
      <c r="AD85" s="96"/>
      <c r="AE85" s="97"/>
      <c r="AF85" s="151"/>
      <c r="AG85" s="151"/>
      <c r="AH85" s="98"/>
      <c r="AI85" s="98"/>
      <c r="AJ85" s="98"/>
      <c r="AK85" s="85"/>
      <c r="AL85" s="99"/>
      <c r="AM85" s="99"/>
      <c r="AN85" s="100"/>
      <c r="AO85" s="100"/>
      <c r="AP85" s="96"/>
    </row>
    <row r="86" spans="2:43" s="148" customFormat="1" ht="150" customHeight="1" x14ac:dyDescent="0.3">
      <c r="B86" s="87"/>
      <c r="C86" s="87"/>
      <c r="D86" s="87"/>
      <c r="E86" s="69" t="s">
        <v>409</v>
      </c>
      <c r="F86" s="68"/>
      <c r="G86" s="72" t="s">
        <v>410</v>
      </c>
      <c r="H86" s="72" t="s">
        <v>411</v>
      </c>
      <c r="I86" s="72"/>
      <c r="J86" s="73" t="s">
        <v>141</v>
      </c>
      <c r="K86" s="94"/>
      <c r="L86" s="95"/>
      <c r="M86" s="94" t="s">
        <v>128</v>
      </c>
      <c r="N86" s="92">
        <v>2.12</v>
      </c>
      <c r="O86" s="95"/>
      <c r="P86" s="73">
        <v>7.85</v>
      </c>
      <c r="Q86" s="95">
        <v>10000000</v>
      </c>
      <c r="R86" s="92">
        <v>8.25</v>
      </c>
      <c r="S86" s="95">
        <v>10500000</v>
      </c>
      <c r="T86" s="92"/>
      <c r="U86" s="92"/>
      <c r="V86" s="92">
        <v>8.64</v>
      </c>
      <c r="W86" s="95">
        <v>11000000</v>
      </c>
      <c r="X86" s="92">
        <v>9.0299999999999994</v>
      </c>
      <c r="Y86" s="95">
        <v>11500000</v>
      </c>
      <c r="Z86" s="73">
        <v>33.78</v>
      </c>
      <c r="AA86" s="95">
        <v>43000000</v>
      </c>
      <c r="AB86" s="49" t="s">
        <v>305</v>
      </c>
      <c r="AC86" s="95"/>
      <c r="AD86" s="96"/>
      <c r="AE86" s="97"/>
      <c r="AF86" s="151"/>
      <c r="AG86" s="151"/>
      <c r="AH86" s="98"/>
      <c r="AI86" s="98"/>
      <c r="AJ86" s="98"/>
      <c r="AK86" s="85"/>
      <c r="AL86" s="99"/>
      <c r="AM86" s="99"/>
      <c r="AN86" s="100"/>
      <c r="AO86" s="100"/>
      <c r="AP86" s="96"/>
    </row>
    <row r="87" spans="2:43" s="148" customFormat="1" ht="150" customHeight="1" x14ac:dyDescent="0.3">
      <c r="B87" s="87"/>
      <c r="C87" s="87"/>
      <c r="D87" s="87"/>
      <c r="E87" s="69" t="s">
        <v>144</v>
      </c>
      <c r="F87" s="68"/>
      <c r="G87" s="71" t="s">
        <v>65</v>
      </c>
      <c r="H87" s="154" t="s">
        <v>406</v>
      </c>
      <c r="I87" s="154"/>
      <c r="J87" s="73" t="s">
        <v>141</v>
      </c>
      <c r="K87" s="155"/>
      <c r="L87" s="156"/>
      <c r="M87" s="156">
        <v>175</v>
      </c>
      <c r="N87" s="157">
        <v>100</v>
      </c>
      <c r="O87" s="156">
        <v>20000000</v>
      </c>
      <c r="P87" s="158">
        <v>164.95</v>
      </c>
      <c r="Q87" s="156">
        <v>21000000</v>
      </c>
      <c r="R87" s="157">
        <v>173.2</v>
      </c>
      <c r="S87" s="156">
        <v>22050000</v>
      </c>
      <c r="T87" s="157"/>
      <c r="U87" s="157"/>
      <c r="V87" s="157">
        <v>181.86</v>
      </c>
      <c r="W87" s="156">
        <v>23152500</v>
      </c>
      <c r="X87" s="157">
        <v>190.96</v>
      </c>
      <c r="Y87" s="156">
        <v>24310125</v>
      </c>
      <c r="Z87" s="75">
        <v>710.98</v>
      </c>
      <c r="AA87" s="156">
        <v>90512625</v>
      </c>
      <c r="AB87" s="49" t="s">
        <v>305</v>
      </c>
      <c r="AC87" s="156"/>
      <c r="AD87" s="159"/>
      <c r="AE87" s="160"/>
      <c r="AF87" s="151"/>
      <c r="AG87" s="151"/>
      <c r="AH87" s="98"/>
      <c r="AI87" s="98"/>
      <c r="AJ87" s="98"/>
      <c r="AK87" s="85"/>
      <c r="AL87" s="159"/>
      <c r="AM87" s="159"/>
      <c r="AN87" s="161"/>
      <c r="AO87" s="161"/>
      <c r="AP87" s="159"/>
      <c r="AQ87" s="140"/>
    </row>
    <row r="88" spans="2:43" s="148" customFormat="1" ht="150" customHeight="1" x14ac:dyDescent="0.3">
      <c r="B88" s="87"/>
      <c r="C88" s="87"/>
      <c r="D88" s="87"/>
      <c r="E88" s="69" t="s">
        <v>146</v>
      </c>
      <c r="F88" s="68"/>
      <c r="G88" s="71" t="s">
        <v>61</v>
      </c>
      <c r="H88" s="154" t="s">
        <v>145</v>
      </c>
      <c r="I88" s="154"/>
      <c r="J88" s="73" t="s">
        <v>285</v>
      </c>
      <c r="K88" s="155"/>
      <c r="L88" s="156"/>
      <c r="M88" s="163" t="s">
        <v>128</v>
      </c>
      <c r="N88" s="162">
        <v>88.27</v>
      </c>
      <c r="O88" s="156">
        <v>13240000</v>
      </c>
      <c r="P88" s="158">
        <v>40</v>
      </c>
      <c r="Q88" s="156">
        <v>6000000</v>
      </c>
      <c r="R88" s="157">
        <v>33.33</v>
      </c>
      <c r="S88" s="156">
        <v>5000000</v>
      </c>
      <c r="T88" s="157"/>
      <c r="U88" s="157"/>
      <c r="V88" s="157">
        <v>33.33</v>
      </c>
      <c r="W88" s="156">
        <v>5000000</v>
      </c>
      <c r="X88" s="157">
        <v>33.33</v>
      </c>
      <c r="Y88" s="156">
        <v>5000000</v>
      </c>
      <c r="Z88" s="158">
        <v>140</v>
      </c>
      <c r="AA88" s="156">
        <v>21000000</v>
      </c>
      <c r="AB88" s="49" t="s">
        <v>305</v>
      </c>
      <c r="AC88" s="156"/>
      <c r="AD88" s="159"/>
      <c r="AE88" s="160"/>
      <c r="AF88" s="151"/>
      <c r="AG88" s="151"/>
      <c r="AH88" s="98"/>
      <c r="AI88" s="98"/>
      <c r="AJ88" s="98"/>
      <c r="AK88" s="85"/>
      <c r="AL88" s="159"/>
      <c r="AM88" s="159"/>
      <c r="AN88" s="161"/>
      <c r="AO88" s="161"/>
      <c r="AP88" s="159"/>
      <c r="AQ88" s="140"/>
    </row>
    <row r="89" spans="2:43" s="148" customFormat="1" ht="150" customHeight="1" x14ac:dyDescent="0.3">
      <c r="B89" s="87"/>
      <c r="C89" s="87"/>
      <c r="D89" s="87"/>
      <c r="E89" s="69" t="s">
        <v>282</v>
      </c>
      <c r="F89" s="68"/>
      <c r="G89" s="71" t="s">
        <v>283</v>
      </c>
      <c r="H89" s="154" t="s">
        <v>284</v>
      </c>
      <c r="I89" s="154"/>
      <c r="J89" s="73" t="s">
        <v>285</v>
      </c>
      <c r="K89" s="155"/>
      <c r="L89" s="156"/>
      <c r="M89" s="163" t="s">
        <v>128</v>
      </c>
      <c r="N89" s="162" t="s">
        <v>128</v>
      </c>
      <c r="O89" s="163" t="s">
        <v>128</v>
      </c>
      <c r="P89" s="158">
        <v>53.33</v>
      </c>
      <c r="Q89" s="156">
        <v>8000000</v>
      </c>
      <c r="R89" s="157">
        <v>60</v>
      </c>
      <c r="S89" s="156">
        <v>9000000</v>
      </c>
      <c r="T89" s="157"/>
      <c r="U89" s="157"/>
      <c r="V89" s="157">
        <v>66.67</v>
      </c>
      <c r="W89" s="156">
        <v>10000000</v>
      </c>
      <c r="X89" s="157">
        <v>70</v>
      </c>
      <c r="Y89" s="156">
        <v>10500000</v>
      </c>
      <c r="Z89" s="158">
        <v>250</v>
      </c>
      <c r="AA89" s="156">
        <v>37500000</v>
      </c>
      <c r="AB89" s="49" t="s">
        <v>305</v>
      </c>
      <c r="AC89" s="156"/>
      <c r="AD89" s="159"/>
      <c r="AE89" s="160"/>
      <c r="AF89" s="151"/>
      <c r="AG89" s="151"/>
      <c r="AH89" s="98"/>
      <c r="AI89" s="98"/>
      <c r="AJ89" s="98"/>
      <c r="AK89" s="85"/>
      <c r="AL89" s="159"/>
      <c r="AM89" s="159"/>
      <c r="AN89" s="161"/>
      <c r="AO89" s="161"/>
      <c r="AP89" s="159"/>
      <c r="AQ89" s="140"/>
    </row>
    <row r="90" spans="2:43" s="197" customFormat="1" ht="150" customHeight="1" x14ac:dyDescent="0.25">
      <c r="B90" s="174" t="s">
        <v>338</v>
      </c>
      <c r="C90" s="174"/>
      <c r="D90" s="174" t="s">
        <v>346</v>
      </c>
      <c r="E90" s="272"/>
      <c r="F90" s="274"/>
      <c r="G90" s="180"/>
      <c r="H90" s="274"/>
      <c r="I90" s="274" t="s">
        <v>381</v>
      </c>
      <c r="J90" s="181" t="s">
        <v>8</v>
      </c>
      <c r="K90" s="186"/>
      <c r="L90" s="183"/>
      <c r="M90" s="183">
        <v>90</v>
      </c>
      <c r="N90" s="295" t="s">
        <v>339</v>
      </c>
      <c r="O90" s="183"/>
      <c r="P90" s="314" t="s">
        <v>340</v>
      </c>
      <c r="Q90" s="310">
        <v>406350000</v>
      </c>
      <c r="R90" s="186" t="s">
        <v>342</v>
      </c>
      <c r="S90" s="183">
        <v>426667500</v>
      </c>
      <c r="T90" s="188"/>
      <c r="U90" s="187"/>
      <c r="V90" s="186" t="s">
        <v>341</v>
      </c>
      <c r="W90" s="183">
        <v>448000875</v>
      </c>
      <c r="X90" s="295" t="s">
        <v>271</v>
      </c>
      <c r="Y90" s="311">
        <v>470400919</v>
      </c>
      <c r="Z90" s="314" t="s">
        <v>271</v>
      </c>
      <c r="AA90" s="183">
        <v>1751419294</v>
      </c>
      <c r="AB90" s="184" t="s">
        <v>306</v>
      </c>
      <c r="AC90" s="191" t="s">
        <v>130</v>
      </c>
      <c r="AD90" s="192"/>
      <c r="AE90" s="296"/>
      <c r="AF90" s="296"/>
      <c r="AG90" s="296"/>
      <c r="AH90" s="194"/>
      <c r="AI90" s="194"/>
      <c r="AJ90" s="194"/>
      <c r="AK90" s="194"/>
      <c r="AL90" s="192"/>
      <c r="AM90" s="195"/>
      <c r="AN90" s="194"/>
      <c r="AO90" s="194"/>
      <c r="AP90" s="196"/>
    </row>
    <row r="91" spans="2:43" s="173" customFormat="1" ht="150" customHeight="1" x14ac:dyDescent="0.25">
      <c r="B91" s="176"/>
      <c r="C91" s="176" t="s">
        <v>343</v>
      </c>
      <c r="D91" s="176" t="s">
        <v>344</v>
      </c>
      <c r="E91" s="283"/>
      <c r="F91" s="285"/>
      <c r="G91" s="200"/>
      <c r="H91" s="285"/>
      <c r="I91" s="285" t="s">
        <v>382</v>
      </c>
      <c r="J91" s="201" t="s">
        <v>8</v>
      </c>
      <c r="K91" s="206"/>
      <c r="L91" s="169"/>
      <c r="M91" s="169">
        <v>15</v>
      </c>
      <c r="N91" s="300">
        <v>16</v>
      </c>
      <c r="O91" s="169"/>
      <c r="P91" s="315">
        <v>33</v>
      </c>
      <c r="Q91" s="312">
        <v>406350000</v>
      </c>
      <c r="R91" s="170" t="s">
        <v>345</v>
      </c>
      <c r="S91" s="171">
        <v>426667500</v>
      </c>
      <c r="T91" s="172"/>
      <c r="U91" s="171"/>
      <c r="V91" s="300">
        <v>55</v>
      </c>
      <c r="W91" s="169">
        <v>448000875</v>
      </c>
      <c r="X91" s="170" t="s">
        <v>347</v>
      </c>
      <c r="Y91" s="305">
        <v>470400919</v>
      </c>
      <c r="Z91" s="304">
        <v>55</v>
      </c>
      <c r="AA91" s="203">
        <v>1751419294</v>
      </c>
      <c r="AB91" s="204" t="s">
        <v>306</v>
      </c>
      <c r="AC91" s="212"/>
      <c r="AD91" s="213"/>
      <c r="AE91" s="301"/>
      <c r="AF91" s="301"/>
      <c r="AG91" s="301"/>
      <c r="AH91" s="215"/>
      <c r="AI91" s="215"/>
      <c r="AJ91" s="215"/>
      <c r="AK91" s="215"/>
      <c r="AL91" s="213"/>
      <c r="AM91" s="216"/>
      <c r="AN91" s="215"/>
      <c r="AO91" s="215"/>
      <c r="AP91" s="217"/>
    </row>
    <row r="92" spans="2:43" s="168" customFormat="1" ht="150" customHeight="1" x14ac:dyDescent="0.25">
      <c r="B92" s="43"/>
      <c r="C92" s="43"/>
      <c r="D92" s="43"/>
      <c r="E92" s="137" t="s">
        <v>68</v>
      </c>
      <c r="F92" s="67" t="s">
        <v>74</v>
      </c>
      <c r="G92" s="120" t="s">
        <v>75</v>
      </c>
      <c r="H92" s="67" t="s">
        <v>386</v>
      </c>
      <c r="I92" s="67" t="s">
        <v>383</v>
      </c>
      <c r="J92" s="144" t="s">
        <v>8</v>
      </c>
      <c r="K92" s="51"/>
      <c r="L92" s="48"/>
      <c r="M92" s="48">
        <v>83</v>
      </c>
      <c r="N92" s="48">
        <v>85</v>
      </c>
      <c r="O92" s="48">
        <v>506350000</v>
      </c>
      <c r="P92" s="49">
        <v>87</v>
      </c>
      <c r="Q92" s="233">
        <v>406350000</v>
      </c>
      <c r="R92" s="74">
        <v>89</v>
      </c>
      <c r="S92" s="233">
        <v>426667500</v>
      </c>
      <c r="T92" s="53"/>
      <c r="U92" s="52"/>
      <c r="V92" s="74">
        <v>91</v>
      </c>
      <c r="W92" s="233">
        <v>448000875</v>
      </c>
      <c r="X92" s="74">
        <v>93</v>
      </c>
      <c r="Y92" s="233">
        <v>470400919</v>
      </c>
      <c r="Z92" s="66">
        <v>93</v>
      </c>
      <c r="AA92" s="233">
        <v>1751419294</v>
      </c>
      <c r="AB92" s="49" t="s">
        <v>306</v>
      </c>
      <c r="AC92" s="57"/>
      <c r="AD92" s="58"/>
      <c r="AE92" s="145"/>
      <c r="AF92" s="145"/>
      <c r="AG92" s="145"/>
      <c r="AH92" s="60"/>
      <c r="AI92" s="60"/>
      <c r="AJ92" s="60"/>
      <c r="AK92" s="60"/>
      <c r="AL92" s="58"/>
      <c r="AM92" s="61"/>
      <c r="AN92" s="60"/>
      <c r="AO92" s="60"/>
      <c r="AP92" s="62"/>
    </row>
    <row r="93" spans="2:43" s="168" customFormat="1" ht="150" customHeight="1" x14ac:dyDescent="0.3">
      <c r="B93" s="149"/>
      <c r="C93" s="149"/>
      <c r="D93" s="149"/>
      <c r="E93" s="137" t="s">
        <v>154</v>
      </c>
      <c r="F93" s="120"/>
      <c r="G93" s="120" t="s">
        <v>76</v>
      </c>
      <c r="H93" s="120" t="s">
        <v>77</v>
      </c>
      <c r="I93" s="120"/>
      <c r="J93" s="129" t="s">
        <v>51</v>
      </c>
      <c r="K93" s="122"/>
      <c r="L93" s="130"/>
      <c r="M93" s="124" t="s">
        <v>128</v>
      </c>
      <c r="N93" s="130">
        <v>5</v>
      </c>
      <c r="O93" s="130">
        <f>O90</f>
        <v>0</v>
      </c>
      <c r="P93" s="125" t="s">
        <v>273</v>
      </c>
      <c r="Q93" s="130">
        <v>306350000</v>
      </c>
      <c r="R93" s="126" t="s">
        <v>131</v>
      </c>
      <c r="S93" s="130">
        <v>408000000</v>
      </c>
      <c r="T93" s="127"/>
      <c r="U93" s="127"/>
      <c r="V93" s="126" t="s">
        <v>272</v>
      </c>
      <c r="W93" s="130">
        <v>306350000</v>
      </c>
      <c r="X93" s="130">
        <v>5</v>
      </c>
      <c r="Y93" s="130">
        <v>306350000</v>
      </c>
      <c r="Z93" s="125" t="s">
        <v>322</v>
      </c>
      <c r="AA93" s="130">
        <v>306350000</v>
      </c>
      <c r="AB93" s="49" t="s">
        <v>306</v>
      </c>
      <c r="AC93" s="130"/>
      <c r="AD93" s="131"/>
      <c r="AE93" s="132"/>
      <c r="AF93" s="132"/>
      <c r="AG93" s="132"/>
      <c r="AH93" s="133"/>
      <c r="AI93" s="133"/>
      <c r="AJ93" s="133"/>
      <c r="AK93" s="60"/>
      <c r="AL93" s="142"/>
      <c r="AM93" s="142"/>
      <c r="AN93" s="143"/>
      <c r="AO93" s="143"/>
      <c r="AP93" s="131"/>
      <c r="AQ93" s="271"/>
    </row>
    <row r="94" spans="2:43" s="63" customFormat="1" ht="150" customHeight="1" x14ac:dyDescent="0.3">
      <c r="B94" s="87"/>
      <c r="C94" s="87"/>
      <c r="D94" s="87"/>
      <c r="E94" s="166" t="s">
        <v>155</v>
      </c>
      <c r="F94" s="167" t="s">
        <v>78</v>
      </c>
      <c r="G94" s="72" t="s">
        <v>156</v>
      </c>
      <c r="H94" s="72" t="s">
        <v>159</v>
      </c>
      <c r="I94" s="72"/>
      <c r="J94" s="73" t="s">
        <v>51</v>
      </c>
      <c r="K94" s="88"/>
      <c r="L94" s="89"/>
      <c r="M94" s="90" t="s">
        <v>128</v>
      </c>
      <c r="N94" s="95">
        <v>1</v>
      </c>
      <c r="O94" s="95">
        <v>406350000</v>
      </c>
      <c r="P94" s="91">
        <v>5</v>
      </c>
      <c r="Q94" s="89">
        <v>150000000</v>
      </c>
      <c r="R94" s="90">
        <v>2</v>
      </c>
      <c r="S94" s="95">
        <v>66000000</v>
      </c>
      <c r="T94" s="92"/>
      <c r="U94" s="92"/>
      <c r="V94" s="94" t="s">
        <v>127</v>
      </c>
      <c r="W94" s="95">
        <v>220000000</v>
      </c>
      <c r="X94" s="90" t="s">
        <v>127</v>
      </c>
      <c r="Y94" s="95">
        <v>72000000</v>
      </c>
      <c r="Z94" s="91">
        <v>9</v>
      </c>
      <c r="AA94" s="95">
        <f>(Q94+S94+W94+Y94)</f>
        <v>508000000</v>
      </c>
      <c r="AB94" s="49" t="s">
        <v>306</v>
      </c>
      <c r="AC94" s="95"/>
      <c r="AD94" s="96"/>
      <c r="AE94" s="97"/>
      <c r="AF94" s="97"/>
      <c r="AG94" s="97"/>
      <c r="AH94" s="98"/>
      <c r="AI94" s="98"/>
      <c r="AJ94" s="98"/>
      <c r="AK94" s="85"/>
      <c r="AL94" s="99"/>
      <c r="AM94" s="99"/>
      <c r="AN94" s="100"/>
      <c r="AO94" s="100"/>
      <c r="AP94" s="96"/>
      <c r="AQ94" s="140"/>
    </row>
    <row r="95" spans="2:43" s="63" customFormat="1" ht="150" customHeight="1" x14ac:dyDescent="0.3">
      <c r="B95" s="87"/>
      <c r="C95" s="87"/>
      <c r="D95" s="87"/>
      <c r="E95" s="166" t="s">
        <v>157</v>
      </c>
      <c r="F95" s="138" t="s">
        <v>79</v>
      </c>
      <c r="G95" s="68" t="s">
        <v>158</v>
      </c>
      <c r="H95" s="68" t="s">
        <v>160</v>
      </c>
      <c r="I95" s="68"/>
      <c r="J95" s="73" t="s">
        <v>51</v>
      </c>
      <c r="K95" s="111"/>
      <c r="L95" s="112"/>
      <c r="M95" s="113" t="s">
        <v>128</v>
      </c>
      <c r="N95" s="112">
        <v>5</v>
      </c>
      <c r="O95" s="95">
        <v>406350000</v>
      </c>
      <c r="P95" s="69">
        <v>2</v>
      </c>
      <c r="Q95" s="114">
        <v>200000000</v>
      </c>
      <c r="R95" s="115" t="s">
        <v>274</v>
      </c>
      <c r="S95" s="114">
        <v>220000000</v>
      </c>
      <c r="T95" s="117"/>
      <c r="U95" s="116"/>
      <c r="V95" s="115" t="s">
        <v>274</v>
      </c>
      <c r="W95" s="114">
        <f>(S95+22000000)</f>
        <v>242000000</v>
      </c>
      <c r="X95" s="113" t="s">
        <v>274</v>
      </c>
      <c r="Y95" s="114">
        <f>(W95+24200000)</f>
        <v>266200000</v>
      </c>
      <c r="Z95" s="70">
        <v>8</v>
      </c>
      <c r="AA95" s="114">
        <f>(Q95+S95+W95+Y95)</f>
        <v>928200000</v>
      </c>
      <c r="AB95" s="49" t="s">
        <v>306</v>
      </c>
      <c r="AC95" s="57" t="s">
        <v>130</v>
      </c>
      <c r="AD95" s="106"/>
      <c r="AE95" s="106"/>
      <c r="AF95" s="106"/>
      <c r="AG95" s="106"/>
      <c r="AH95" s="85"/>
      <c r="AI95" s="85"/>
      <c r="AJ95" s="98"/>
      <c r="AK95" s="85"/>
      <c r="AL95" s="108"/>
      <c r="AM95" s="108"/>
      <c r="AN95" s="109"/>
      <c r="AO95" s="109"/>
      <c r="AP95" s="106"/>
      <c r="AQ95" s="140"/>
    </row>
    <row r="96" spans="2:43" s="63" customFormat="1" ht="150" customHeight="1" x14ac:dyDescent="0.3">
      <c r="B96" s="87"/>
      <c r="C96" s="87"/>
      <c r="D96" s="87"/>
      <c r="E96" s="166" t="s">
        <v>161</v>
      </c>
      <c r="F96" s="71" t="s">
        <v>80</v>
      </c>
      <c r="G96" s="72" t="s">
        <v>147</v>
      </c>
      <c r="H96" s="72" t="s">
        <v>407</v>
      </c>
      <c r="I96" s="72"/>
      <c r="J96" s="73" t="s">
        <v>51</v>
      </c>
      <c r="K96" s="88"/>
      <c r="L96" s="89"/>
      <c r="M96" s="90" t="s">
        <v>128</v>
      </c>
      <c r="N96" s="90" t="s">
        <v>128</v>
      </c>
      <c r="O96" s="89"/>
      <c r="P96" s="73">
        <v>5</v>
      </c>
      <c r="Q96" s="114">
        <v>75000000</v>
      </c>
      <c r="R96" s="90">
        <v>2</v>
      </c>
      <c r="S96" s="95">
        <v>50000000</v>
      </c>
      <c r="T96" s="92"/>
      <c r="U96" s="92"/>
      <c r="V96" s="94" t="s">
        <v>128</v>
      </c>
      <c r="W96" s="95">
        <v>55000000</v>
      </c>
      <c r="X96" s="90">
        <v>2</v>
      </c>
      <c r="Y96" s="95">
        <v>66000000</v>
      </c>
      <c r="Z96" s="91">
        <v>9</v>
      </c>
      <c r="AA96" s="95">
        <f>(Q96+S96+W96+Y96)</f>
        <v>246000000</v>
      </c>
      <c r="AB96" s="49" t="s">
        <v>306</v>
      </c>
      <c r="AC96" s="95"/>
      <c r="AD96" s="96"/>
      <c r="AE96" s="97"/>
      <c r="AF96" s="97"/>
      <c r="AG96" s="97"/>
      <c r="AH96" s="98"/>
      <c r="AI96" s="98"/>
      <c r="AJ96" s="98"/>
      <c r="AK96" s="85"/>
      <c r="AL96" s="99"/>
      <c r="AM96" s="99"/>
      <c r="AN96" s="100"/>
      <c r="AO96" s="100"/>
      <c r="AP96" s="96"/>
      <c r="AQ96" s="140"/>
    </row>
    <row r="97" spans="2:43" s="63" customFormat="1" ht="150" customHeight="1" x14ac:dyDescent="0.3">
      <c r="B97" s="87"/>
      <c r="C97" s="87"/>
      <c r="D97" s="87"/>
      <c r="E97" s="166" t="s">
        <v>162</v>
      </c>
      <c r="F97" s="120" t="s">
        <v>82</v>
      </c>
      <c r="G97" s="71" t="s">
        <v>148</v>
      </c>
      <c r="H97" s="71" t="s">
        <v>163</v>
      </c>
      <c r="I97" s="71"/>
      <c r="J97" s="73" t="s">
        <v>51</v>
      </c>
      <c r="K97" s="122"/>
      <c r="L97" s="130"/>
      <c r="M97" s="124" t="s">
        <v>128</v>
      </c>
      <c r="N97" s="124" t="s">
        <v>128</v>
      </c>
      <c r="O97" s="130"/>
      <c r="P97" s="91" t="s">
        <v>274</v>
      </c>
      <c r="Q97" s="114">
        <v>50000000</v>
      </c>
      <c r="R97" s="94" t="s">
        <v>274</v>
      </c>
      <c r="S97" s="95">
        <v>55000000</v>
      </c>
      <c r="T97" s="92"/>
      <c r="U97" s="92"/>
      <c r="V97" s="94" t="s">
        <v>274</v>
      </c>
      <c r="W97" s="95">
        <v>60000000</v>
      </c>
      <c r="X97" s="90" t="s">
        <v>274</v>
      </c>
      <c r="Y97" s="95">
        <v>65000000</v>
      </c>
      <c r="Z97" s="91" t="s">
        <v>292</v>
      </c>
      <c r="AA97" s="130">
        <f>(Q97+S97+W97+Y97)</f>
        <v>230000000</v>
      </c>
      <c r="AB97" s="49" t="s">
        <v>306</v>
      </c>
      <c r="AC97" s="130"/>
      <c r="AD97" s="131"/>
      <c r="AE97" s="132"/>
      <c r="AF97" s="132"/>
      <c r="AG97" s="132"/>
      <c r="AH97" s="133"/>
      <c r="AI97" s="133"/>
      <c r="AJ97" s="133"/>
      <c r="AK97" s="85"/>
      <c r="AL97" s="142"/>
      <c r="AM97" s="142"/>
      <c r="AN97" s="143"/>
      <c r="AO97" s="143"/>
      <c r="AP97" s="131"/>
      <c r="AQ97" s="140"/>
    </row>
    <row r="98" spans="2:43" s="168" customFormat="1" ht="150" customHeight="1" x14ac:dyDescent="0.3">
      <c r="B98" s="149"/>
      <c r="C98" s="149"/>
      <c r="D98" s="149"/>
      <c r="E98" s="137" t="s">
        <v>164</v>
      </c>
      <c r="F98" s="67" t="s">
        <v>82</v>
      </c>
      <c r="G98" s="121" t="s">
        <v>149</v>
      </c>
      <c r="H98" s="121" t="s">
        <v>83</v>
      </c>
      <c r="I98" s="121"/>
      <c r="J98" s="129" t="s">
        <v>174</v>
      </c>
      <c r="K98" s="126"/>
      <c r="L98" s="130"/>
      <c r="M98" s="124" t="s">
        <v>128</v>
      </c>
      <c r="N98" s="130">
        <v>40</v>
      </c>
      <c r="O98" s="130">
        <v>100000000</v>
      </c>
      <c r="P98" s="129">
        <v>40</v>
      </c>
      <c r="Q98" s="130">
        <v>100000000</v>
      </c>
      <c r="R98" s="126" t="s">
        <v>270</v>
      </c>
      <c r="S98" s="130">
        <v>100000000</v>
      </c>
      <c r="T98" s="127"/>
      <c r="U98" s="127"/>
      <c r="V98" s="126" t="s">
        <v>270</v>
      </c>
      <c r="W98" s="130">
        <v>100000000</v>
      </c>
      <c r="X98" s="124" t="s">
        <v>270</v>
      </c>
      <c r="Y98" s="130">
        <v>100000000</v>
      </c>
      <c r="Z98" s="130">
        <f>SUM(P98+R98+V98+X98)</f>
        <v>160</v>
      </c>
      <c r="AA98" s="130">
        <v>100000000</v>
      </c>
      <c r="AB98" s="49" t="s">
        <v>306</v>
      </c>
      <c r="AC98" s="123"/>
      <c r="AD98" s="131"/>
      <c r="AE98" s="132"/>
      <c r="AF98" s="132"/>
      <c r="AG98" s="132"/>
      <c r="AH98" s="133"/>
      <c r="AI98" s="133"/>
      <c r="AJ98" s="133"/>
      <c r="AK98" s="60"/>
      <c r="AL98" s="134"/>
      <c r="AM98" s="134"/>
      <c r="AN98" s="135"/>
      <c r="AO98" s="135"/>
      <c r="AP98" s="131"/>
      <c r="AQ98" s="271"/>
    </row>
    <row r="99" spans="2:43" s="63" customFormat="1" ht="150" customHeight="1" x14ac:dyDescent="0.3">
      <c r="B99" s="87"/>
      <c r="C99" s="87"/>
      <c r="D99" s="87"/>
      <c r="E99" s="166" t="s">
        <v>165</v>
      </c>
      <c r="F99" s="68"/>
      <c r="G99" s="72" t="s">
        <v>84</v>
      </c>
      <c r="H99" s="72" t="s">
        <v>166</v>
      </c>
      <c r="I99" s="72"/>
      <c r="J99" s="73" t="s">
        <v>51</v>
      </c>
      <c r="K99" s="94"/>
      <c r="L99" s="95"/>
      <c r="M99" s="90" t="s">
        <v>128</v>
      </c>
      <c r="N99" s="95">
        <v>40</v>
      </c>
      <c r="O99" s="95">
        <v>100000000</v>
      </c>
      <c r="P99" s="73">
        <v>40</v>
      </c>
      <c r="Q99" s="130">
        <v>100000000</v>
      </c>
      <c r="R99" s="94" t="s">
        <v>270</v>
      </c>
      <c r="S99" s="130">
        <v>100000000</v>
      </c>
      <c r="T99" s="92"/>
      <c r="U99" s="92"/>
      <c r="V99" s="94" t="s">
        <v>270</v>
      </c>
      <c r="W99" s="130">
        <v>100000000</v>
      </c>
      <c r="X99" s="90" t="s">
        <v>270</v>
      </c>
      <c r="Y99" s="130">
        <v>100000000</v>
      </c>
      <c r="Z99" s="95">
        <f>SUM(P99+R99+V99+X99)</f>
        <v>160</v>
      </c>
      <c r="AA99" s="130">
        <v>100000000</v>
      </c>
      <c r="AB99" s="49" t="s">
        <v>306</v>
      </c>
      <c r="AC99" s="89"/>
      <c r="AD99" s="96"/>
      <c r="AE99" s="97"/>
      <c r="AF99" s="97"/>
      <c r="AG99" s="97"/>
      <c r="AH99" s="98"/>
      <c r="AI99" s="98"/>
      <c r="AJ99" s="98"/>
      <c r="AK99" s="85"/>
      <c r="AL99" s="99"/>
      <c r="AM99" s="99"/>
      <c r="AN99" s="100"/>
      <c r="AO99" s="100"/>
      <c r="AP99" s="96"/>
      <c r="AQ99" s="140"/>
    </row>
    <row r="103" spans="2:43" x14ac:dyDescent="0.2">
      <c r="B103" s="11"/>
      <c r="C103" s="11"/>
      <c r="D103" s="11"/>
      <c r="E103" s="10"/>
      <c r="F103" s="11"/>
      <c r="G103" s="11"/>
      <c r="H103" s="11"/>
      <c r="I103" s="11"/>
      <c r="J103" s="10"/>
      <c r="K103" s="26"/>
      <c r="L103" s="12"/>
      <c r="M103" s="12"/>
      <c r="N103" s="12"/>
      <c r="O103" s="12"/>
      <c r="P103" s="10"/>
      <c r="Q103" s="13"/>
      <c r="R103" s="14"/>
      <c r="S103" s="14"/>
      <c r="T103" s="18"/>
      <c r="U103" s="14"/>
      <c r="V103" s="14"/>
      <c r="W103" s="20"/>
      <c r="X103" s="20"/>
      <c r="Y103" s="20"/>
      <c r="Z103" s="10"/>
      <c r="AA103" s="12"/>
      <c r="AB103" s="10"/>
      <c r="AC103" s="23"/>
      <c r="AD103" s="10"/>
      <c r="AE103" s="10"/>
      <c r="AF103" s="31"/>
      <c r="AG103" s="31"/>
      <c r="AH103" s="15"/>
      <c r="AI103" s="15"/>
      <c r="AJ103" s="16"/>
      <c r="AK103" s="15"/>
      <c r="AL103" s="11"/>
      <c r="AM103" s="11"/>
      <c r="AN103" s="16"/>
      <c r="AO103" s="16"/>
      <c r="AP103" s="10"/>
    </row>
    <row r="104" spans="2:43" x14ac:dyDescent="0.25">
      <c r="AC104" s="24"/>
    </row>
    <row r="105" spans="2:43" x14ac:dyDescent="0.25">
      <c r="W105" s="27"/>
      <c r="X105" s="27"/>
      <c r="Y105" s="27"/>
      <c r="Z105"/>
      <c r="AA105" s="29" t="s">
        <v>129</v>
      </c>
      <c r="AB105" s="7"/>
      <c r="AC105" s="7"/>
    </row>
    <row r="106" spans="2:43" x14ac:dyDescent="0.25">
      <c r="W106" s="27"/>
      <c r="X106" s="27"/>
      <c r="Y106" s="27"/>
      <c r="Z106" s="406" t="s">
        <v>89</v>
      </c>
      <c r="AA106" s="406"/>
      <c r="AB106" s="406"/>
      <c r="AC106" s="406"/>
    </row>
    <row r="107" spans="2:43" x14ac:dyDescent="0.25">
      <c r="W107" s="27"/>
      <c r="X107" s="27"/>
      <c r="Y107" s="27"/>
      <c r="Z107" s="406" t="s">
        <v>90</v>
      </c>
      <c r="AA107" s="406"/>
      <c r="AB107" s="406"/>
      <c r="AC107" s="406"/>
    </row>
    <row r="108" spans="2:43" x14ac:dyDescent="0.25">
      <c r="Z108" s="406" t="s">
        <v>91</v>
      </c>
      <c r="AA108" s="406"/>
      <c r="AB108" s="406"/>
      <c r="AC108" s="406"/>
    </row>
    <row r="109" spans="2:43" x14ac:dyDescent="0.25">
      <c r="Z109"/>
      <c r="AA109"/>
      <c r="AB109" s="7"/>
      <c r="AC109" s="7"/>
    </row>
    <row r="110" spans="2:43" x14ac:dyDescent="0.25">
      <c r="Z110"/>
      <c r="AA110"/>
      <c r="AB110" s="7"/>
      <c r="AC110" s="7"/>
    </row>
    <row r="111" spans="2:43" x14ac:dyDescent="0.25">
      <c r="Z111"/>
      <c r="AA111"/>
      <c r="AB111" s="7"/>
      <c r="AC111" s="7"/>
    </row>
    <row r="112" spans="2:43" x14ac:dyDescent="0.25">
      <c r="Z112"/>
      <c r="AA112"/>
      <c r="AB112" s="7"/>
      <c r="AC112" s="7"/>
    </row>
    <row r="113" spans="2:43" s="1" customFormat="1" x14ac:dyDescent="0.25">
      <c r="B113"/>
      <c r="C113"/>
      <c r="D113"/>
      <c r="F113"/>
      <c r="G113"/>
      <c r="H113"/>
      <c r="I113"/>
      <c r="K113" s="25"/>
      <c r="L113" s="2"/>
      <c r="M113" s="2"/>
      <c r="N113" s="2"/>
      <c r="O113" s="2"/>
      <c r="P113" s="21"/>
      <c r="Q113" s="3"/>
      <c r="R113" s="4"/>
      <c r="S113" s="4"/>
      <c r="T113" s="17"/>
      <c r="U113" s="4"/>
      <c r="V113" s="4"/>
      <c r="W113" s="19"/>
      <c r="X113" s="19"/>
      <c r="Y113" s="19"/>
      <c r="Z113" s="407" t="s">
        <v>92</v>
      </c>
      <c r="AA113" s="407"/>
      <c r="AB113" s="407"/>
      <c r="AC113" s="407"/>
      <c r="AD113" s="21"/>
      <c r="AE113" s="21"/>
      <c r="AF113" s="30"/>
      <c r="AG113" s="30"/>
      <c r="AH113" s="6"/>
      <c r="AI113" s="6"/>
      <c r="AJ113" s="28"/>
      <c r="AK113" s="6"/>
      <c r="AQ113"/>
    </row>
    <row r="114" spans="2:43" s="1" customFormat="1" x14ac:dyDescent="0.25">
      <c r="B114"/>
      <c r="C114"/>
      <c r="D114"/>
      <c r="F114"/>
      <c r="G114"/>
      <c r="H114"/>
      <c r="I114"/>
      <c r="K114" s="25"/>
      <c r="L114" s="2"/>
      <c r="M114" s="2"/>
      <c r="N114" s="2"/>
      <c r="O114" s="2"/>
      <c r="P114" s="21"/>
      <c r="Q114" s="3"/>
      <c r="R114" s="4"/>
      <c r="S114" s="4"/>
      <c r="T114" s="17"/>
      <c r="U114" s="4"/>
      <c r="V114" s="4"/>
      <c r="W114" s="19"/>
      <c r="X114" s="19"/>
      <c r="Y114" s="19"/>
      <c r="Z114" s="406" t="s">
        <v>93</v>
      </c>
      <c r="AA114" s="406"/>
      <c r="AB114" s="406"/>
      <c r="AC114" s="406"/>
      <c r="AD114" s="21"/>
      <c r="AE114" s="21"/>
      <c r="AF114" s="30"/>
      <c r="AG114" s="30"/>
      <c r="AH114" s="6"/>
      <c r="AI114" s="6"/>
      <c r="AJ114" s="28"/>
      <c r="AK114" s="6"/>
      <c r="AQ114"/>
    </row>
    <row r="115" spans="2:43" s="1" customFormat="1" x14ac:dyDescent="0.25">
      <c r="B115"/>
      <c r="C115"/>
      <c r="D115"/>
      <c r="F115"/>
      <c r="G115"/>
      <c r="H115"/>
      <c r="I115"/>
      <c r="K115" s="25"/>
      <c r="L115" s="2"/>
      <c r="M115" s="2"/>
      <c r="N115" s="2"/>
      <c r="O115" s="2"/>
      <c r="P115" s="21"/>
      <c r="Q115" s="3"/>
      <c r="R115" s="4"/>
      <c r="S115" s="4"/>
      <c r="T115" s="17"/>
      <c r="U115" s="4"/>
      <c r="V115" s="4"/>
      <c r="W115" s="19"/>
      <c r="X115" s="19"/>
      <c r="Y115" s="19"/>
      <c r="Z115" s="406" t="s">
        <v>94</v>
      </c>
      <c r="AA115" s="406"/>
      <c r="AB115" s="406"/>
      <c r="AC115" s="406"/>
      <c r="AD115" s="21"/>
      <c r="AE115" s="21"/>
      <c r="AF115" s="30"/>
      <c r="AG115" s="30"/>
      <c r="AH115" s="6"/>
      <c r="AI115" s="6"/>
      <c r="AJ115" s="28"/>
      <c r="AK115" s="6"/>
      <c r="AQ115"/>
    </row>
  </sheetData>
  <autoFilter ref="B9:AB99"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4" showButton="0"/>
  </autoFilter>
  <mergeCells count="41">
    <mergeCell ref="I9:I12"/>
    <mergeCell ref="Z115:AC115"/>
    <mergeCell ref="Z106:AC106"/>
    <mergeCell ref="Z107:AC107"/>
    <mergeCell ref="Z108:AC108"/>
    <mergeCell ref="Z113:AC113"/>
    <mergeCell ref="Z114:AC114"/>
    <mergeCell ref="K11:L11"/>
    <mergeCell ref="P11:Q11"/>
    <mergeCell ref="R11:S11"/>
    <mergeCell ref="V11:W11"/>
    <mergeCell ref="X11:Y11"/>
    <mergeCell ref="M9:M12"/>
    <mergeCell ref="AF13:AG13"/>
    <mergeCell ref="AH13:AI13"/>
    <mergeCell ref="AJ13:AK13"/>
    <mergeCell ref="AL13:AM13"/>
    <mergeCell ref="AN13:AO13"/>
    <mergeCell ref="AH9:AI11"/>
    <mergeCell ref="P9:Y10"/>
    <mergeCell ref="AL9:AM11"/>
    <mergeCell ref="AN9:AO11"/>
    <mergeCell ref="AP9:AP12"/>
    <mergeCell ref="AF10:AG11"/>
    <mergeCell ref="AJ9:AK11"/>
    <mergeCell ref="B1:AP1"/>
    <mergeCell ref="B3:G3"/>
    <mergeCell ref="B4:AP4"/>
    <mergeCell ref="B5:AP5"/>
    <mergeCell ref="B9:B12"/>
    <mergeCell ref="C9:C12"/>
    <mergeCell ref="E9:E12"/>
    <mergeCell ref="F9:F12"/>
    <mergeCell ref="G9:G12"/>
    <mergeCell ref="H9:H12"/>
    <mergeCell ref="D9:D12"/>
    <mergeCell ref="N9:N12"/>
    <mergeCell ref="Z9:AA11"/>
    <mergeCell ref="J9:J12"/>
    <mergeCell ref="AB9:AB12"/>
    <mergeCell ref="AC9:AC12"/>
  </mergeCells>
  <printOptions horizontalCentered="1"/>
  <pageMargins left="0.7" right="0.45" top="0.5" bottom="0.5" header="0.3" footer="0.3"/>
  <pageSetup paperSize="14" scale="34" fitToHeight="0" orientation="landscape" r:id="rId1"/>
  <rowBreaks count="1" manualBreakCount="1">
    <brk id="102" min="1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8:P24"/>
  <sheetViews>
    <sheetView view="pageBreakPreview" zoomScale="50" zoomScaleNormal="100" zoomScaleSheetLayoutView="50" workbookViewId="0">
      <selection activeCell="U14" sqref="U14"/>
    </sheetView>
  </sheetViews>
  <sheetFormatPr defaultRowHeight="15" x14ac:dyDescent="0.25"/>
  <cols>
    <col min="4" max="4" width="5.7109375" style="21" customWidth="1"/>
    <col min="5" max="9" width="30.7109375" customWidth="1"/>
    <col min="10" max="11" width="15.7109375" customWidth="1"/>
    <col min="12" max="15" width="12.7109375" customWidth="1"/>
    <col min="16" max="16" width="15.7109375" customWidth="1"/>
  </cols>
  <sheetData>
    <row r="8" spans="4:16" s="63" customFormat="1" ht="15" customHeight="1" x14ac:dyDescent="0.25">
      <c r="D8" s="417" t="s">
        <v>279</v>
      </c>
      <c r="E8" s="417" t="s">
        <v>280</v>
      </c>
      <c r="F8" s="421" t="s">
        <v>281</v>
      </c>
      <c r="G8" s="421" t="s">
        <v>309</v>
      </c>
      <c r="H8" s="417" t="s">
        <v>310</v>
      </c>
      <c r="I8" s="421" t="s">
        <v>375</v>
      </c>
      <c r="J8" s="417" t="s">
        <v>397</v>
      </c>
      <c r="K8" s="417"/>
      <c r="L8" s="418" t="s">
        <v>389</v>
      </c>
      <c r="M8" s="419"/>
      <c r="N8" s="419"/>
      <c r="O8" s="420"/>
      <c r="P8" s="416" t="s">
        <v>307</v>
      </c>
    </row>
    <row r="9" spans="4:16" s="63" customFormat="1" ht="21" x14ac:dyDescent="0.25">
      <c r="D9" s="417"/>
      <c r="E9" s="417"/>
      <c r="F9" s="422"/>
      <c r="G9" s="422"/>
      <c r="H9" s="417"/>
      <c r="I9" s="422"/>
      <c r="J9" s="345">
        <v>2021</v>
      </c>
      <c r="K9" s="378">
        <v>2022</v>
      </c>
      <c r="L9" s="345">
        <v>2023</v>
      </c>
      <c r="M9" s="345">
        <v>2024</v>
      </c>
      <c r="N9" s="345">
        <v>2025</v>
      </c>
      <c r="O9" s="345">
        <v>2026</v>
      </c>
      <c r="P9" s="416"/>
    </row>
    <row r="10" spans="4:16" x14ac:dyDescent="0.25">
      <c r="D10" s="42" t="s">
        <v>106</v>
      </c>
      <c r="E10" s="42" t="s">
        <v>107</v>
      </c>
      <c r="F10" s="42" t="s">
        <v>108</v>
      </c>
      <c r="G10" s="42" t="s">
        <v>109</v>
      </c>
      <c r="H10" s="42" t="s">
        <v>110</v>
      </c>
      <c r="I10" s="42" t="s">
        <v>111</v>
      </c>
      <c r="J10" s="42" t="s">
        <v>112</v>
      </c>
      <c r="K10" s="42" t="s">
        <v>113</v>
      </c>
      <c r="L10" s="42" t="s">
        <v>114</v>
      </c>
      <c r="M10" s="42" t="s">
        <v>115</v>
      </c>
      <c r="N10" s="42" t="s">
        <v>116</v>
      </c>
      <c r="O10" s="42" t="s">
        <v>117</v>
      </c>
      <c r="P10" s="313" t="s">
        <v>118</v>
      </c>
    </row>
    <row r="11" spans="4:16" s="319" customFormat="1" ht="99.95" customHeight="1" x14ac:dyDescent="0.25">
      <c r="D11" s="346">
        <v>1</v>
      </c>
      <c r="E11" s="347" t="s">
        <v>327</v>
      </c>
      <c r="F11" s="347"/>
      <c r="G11" s="347"/>
      <c r="H11" s="347" t="s">
        <v>329</v>
      </c>
      <c r="I11" s="347" t="s">
        <v>393</v>
      </c>
      <c r="J11" s="379">
        <v>75.599999999999994</v>
      </c>
      <c r="K11" s="346">
        <v>75.849999999999994</v>
      </c>
      <c r="L11" s="386">
        <v>76</v>
      </c>
      <c r="M11" s="385">
        <v>76.2</v>
      </c>
      <c r="N11" s="385">
        <v>76.400000000000006</v>
      </c>
      <c r="O11" s="385">
        <v>76.599999999999994</v>
      </c>
      <c r="P11" s="385">
        <v>76.599999999999994</v>
      </c>
    </row>
    <row r="12" spans="4:16" s="320" customFormat="1" ht="139.5" customHeight="1" x14ac:dyDescent="0.25">
      <c r="D12" s="350"/>
      <c r="E12" s="351"/>
      <c r="F12" s="351" t="s">
        <v>328</v>
      </c>
      <c r="G12" s="351"/>
      <c r="H12" s="351" t="s">
        <v>330</v>
      </c>
      <c r="I12" s="351" t="s">
        <v>394</v>
      </c>
      <c r="J12" s="380">
        <v>80.84</v>
      </c>
      <c r="K12" s="352">
        <v>90.04</v>
      </c>
      <c r="L12" s="352">
        <v>83</v>
      </c>
      <c r="M12" s="352">
        <v>84</v>
      </c>
      <c r="N12" s="352">
        <v>85</v>
      </c>
      <c r="O12" s="352">
        <v>86</v>
      </c>
      <c r="P12" s="353">
        <v>86</v>
      </c>
    </row>
    <row r="13" spans="4:16" s="321" customFormat="1" ht="154.5" customHeight="1" x14ac:dyDescent="0.25">
      <c r="D13" s="354"/>
      <c r="E13" s="355"/>
      <c r="F13" s="355"/>
      <c r="G13" s="355" t="s">
        <v>311</v>
      </c>
      <c r="H13" s="356" t="s">
        <v>334</v>
      </c>
      <c r="I13" s="356" t="s">
        <v>395</v>
      </c>
      <c r="J13" s="381">
        <v>100</v>
      </c>
      <c r="K13" s="354">
        <v>100</v>
      </c>
      <c r="L13" s="354">
        <v>100</v>
      </c>
      <c r="M13" s="354">
        <v>100</v>
      </c>
      <c r="N13" s="354">
        <v>100</v>
      </c>
      <c r="O13" s="354">
        <v>100</v>
      </c>
      <c r="P13" s="354">
        <v>100</v>
      </c>
    </row>
    <row r="14" spans="4:16" s="321" customFormat="1" ht="200.1" customHeight="1" x14ac:dyDescent="0.25">
      <c r="D14" s="354"/>
      <c r="E14" s="355"/>
      <c r="F14" s="355"/>
      <c r="G14" s="355"/>
      <c r="H14" s="356" t="s">
        <v>335</v>
      </c>
      <c r="I14" s="356" t="s">
        <v>396</v>
      </c>
      <c r="J14" s="381">
        <v>100</v>
      </c>
      <c r="K14" s="354">
        <v>100</v>
      </c>
      <c r="L14" s="354">
        <v>100</v>
      </c>
      <c r="M14" s="354">
        <v>100</v>
      </c>
      <c r="N14" s="354">
        <v>100</v>
      </c>
      <c r="O14" s="354">
        <v>100</v>
      </c>
      <c r="P14" s="354">
        <v>100</v>
      </c>
    </row>
    <row r="15" spans="4:16" s="319" customFormat="1" ht="99.95" customHeight="1" x14ac:dyDescent="0.25">
      <c r="D15" s="357">
        <v>2</v>
      </c>
      <c r="E15" s="358" t="s">
        <v>365</v>
      </c>
      <c r="F15" s="358"/>
      <c r="G15" s="358"/>
      <c r="H15" s="358" t="s">
        <v>368</v>
      </c>
      <c r="I15" s="358" t="s">
        <v>376</v>
      </c>
      <c r="J15" s="357">
        <v>77.5</v>
      </c>
      <c r="K15" s="348">
        <v>78.739999999999995</v>
      </c>
      <c r="L15" s="349">
        <v>79</v>
      </c>
      <c r="M15" s="348">
        <v>80</v>
      </c>
      <c r="N15" s="348">
        <v>81</v>
      </c>
      <c r="O15" s="348">
        <v>82</v>
      </c>
      <c r="P15" s="348">
        <v>82</v>
      </c>
    </row>
    <row r="16" spans="4:16" s="320" customFormat="1" ht="150" customHeight="1" x14ac:dyDescent="0.25">
      <c r="D16" s="359"/>
      <c r="E16" s="360"/>
      <c r="F16" s="360" t="s">
        <v>366</v>
      </c>
      <c r="G16" s="360"/>
      <c r="H16" s="360" t="s">
        <v>367</v>
      </c>
      <c r="I16" s="360" t="s">
        <v>408</v>
      </c>
      <c r="J16" s="359">
        <v>1.01</v>
      </c>
      <c r="K16" s="352">
        <v>1.24</v>
      </c>
      <c r="L16" s="352">
        <v>1.5</v>
      </c>
      <c r="M16" s="352">
        <v>2.5</v>
      </c>
      <c r="N16" s="352">
        <v>3.5</v>
      </c>
      <c r="O16" s="352">
        <v>4.5</v>
      </c>
      <c r="P16" s="352">
        <v>4.5</v>
      </c>
    </row>
    <row r="17" spans="4:16" s="321" customFormat="1" ht="150" customHeight="1" x14ac:dyDescent="0.25">
      <c r="D17" s="361"/>
      <c r="E17" s="362"/>
      <c r="F17" s="362"/>
      <c r="G17" s="362" t="s">
        <v>336</v>
      </c>
      <c r="H17" s="362" t="s">
        <v>308</v>
      </c>
      <c r="I17" s="362" t="s">
        <v>377</v>
      </c>
      <c r="J17" s="361">
        <v>66.42</v>
      </c>
      <c r="K17" s="363">
        <v>67.5</v>
      </c>
      <c r="L17" s="364">
        <v>68</v>
      </c>
      <c r="M17" s="364">
        <v>69</v>
      </c>
      <c r="N17" s="364">
        <v>70</v>
      </c>
      <c r="O17" s="364">
        <v>71</v>
      </c>
      <c r="P17" s="364">
        <v>71</v>
      </c>
    </row>
    <row r="18" spans="4:16" s="319" customFormat="1" ht="99.95" customHeight="1" x14ac:dyDescent="0.25">
      <c r="D18" s="365">
        <v>3</v>
      </c>
      <c r="E18" s="358" t="s">
        <v>369</v>
      </c>
      <c r="F18" s="358"/>
      <c r="G18" s="358"/>
      <c r="H18" s="358" t="s">
        <v>391</v>
      </c>
      <c r="I18" s="358" t="s">
        <v>378</v>
      </c>
      <c r="J18" s="357">
        <v>3.5000000000000003E-2</v>
      </c>
      <c r="K18" s="366">
        <v>3.5000000000000003E-2</v>
      </c>
      <c r="L18" s="366">
        <v>3.5000000000000003E-2</v>
      </c>
      <c r="M18" s="366">
        <v>3.5000000000000003E-2</v>
      </c>
      <c r="N18" s="366">
        <v>3.5000000000000003E-2</v>
      </c>
      <c r="O18" s="366">
        <v>3.5000000000000003E-2</v>
      </c>
      <c r="P18" s="366">
        <v>3.5000000000000003E-2</v>
      </c>
    </row>
    <row r="19" spans="4:16" s="320" customFormat="1" ht="249.95" customHeight="1" x14ac:dyDescent="0.25">
      <c r="D19" s="367"/>
      <c r="E19" s="360"/>
      <c r="F19" s="368" t="s">
        <v>370</v>
      </c>
      <c r="G19" s="360"/>
      <c r="H19" s="360" t="s">
        <v>316</v>
      </c>
      <c r="I19" s="360" t="s">
        <v>379</v>
      </c>
      <c r="J19" s="383">
        <v>13.6</v>
      </c>
      <c r="K19" s="353">
        <v>15</v>
      </c>
      <c r="L19" s="353">
        <v>16.399999999999999</v>
      </c>
      <c r="M19" s="353">
        <v>17.8</v>
      </c>
      <c r="N19" s="353">
        <v>19.2</v>
      </c>
      <c r="O19" s="353">
        <v>20.6</v>
      </c>
      <c r="P19" s="353">
        <v>20.6</v>
      </c>
    </row>
    <row r="20" spans="4:16" s="321" customFormat="1" ht="150" customHeight="1" x14ac:dyDescent="0.25">
      <c r="D20" s="370"/>
      <c r="E20" s="362"/>
      <c r="F20" s="371"/>
      <c r="G20" s="362" t="s">
        <v>312</v>
      </c>
      <c r="H20" s="362" t="s">
        <v>364</v>
      </c>
      <c r="I20" s="362" t="s">
        <v>390</v>
      </c>
      <c r="J20" s="384">
        <v>60</v>
      </c>
      <c r="K20" s="372">
        <v>58</v>
      </c>
      <c r="L20" s="372">
        <v>63.7</v>
      </c>
      <c r="M20" s="372">
        <v>69.400000000000006</v>
      </c>
      <c r="N20" s="372">
        <v>75.099999999999994</v>
      </c>
      <c r="O20" s="372">
        <v>80.8</v>
      </c>
      <c r="P20" s="372">
        <v>80.8</v>
      </c>
    </row>
    <row r="21" spans="4:16" s="321" customFormat="1" ht="300" customHeight="1" x14ac:dyDescent="0.25">
      <c r="D21" s="370"/>
      <c r="E21" s="362"/>
      <c r="F21" s="371"/>
      <c r="G21" s="362" t="s">
        <v>314</v>
      </c>
      <c r="H21" s="362" t="s">
        <v>337</v>
      </c>
      <c r="I21" s="362" t="s">
        <v>392</v>
      </c>
      <c r="J21" s="361">
        <v>0</v>
      </c>
      <c r="K21" s="364">
        <v>20.43</v>
      </c>
      <c r="L21" s="364">
        <v>27.43</v>
      </c>
      <c r="M21" s="364">
        <v>34.43</v>
      </c>
      <c r="N21" s="364">
        <v>41.43</v>
      </c>
      <c r="O21" s="364">
        <v>48.43</v>
      </c>
      <c r="P21" s="370">
        <v>48.43</v>
      </c>
    </row>
    <row r="22" spans="4:16" s="319" customFormat="1" ht="99.95" customHeight="1" x14ac:dyDescent="0.25">
      <c r="D22" s="365">
        <v>4</v>
      </c>
      <c r="E22" s="358" t="s">
        <v>338</v>
      </c>
      <c r="F22" s="358"/>
      <c r="G22" s="358"/>
      <c r="H22" s="358" t="s">
        <v>346</v>
      </c>
      <c r="I22" s="358" t="s">
        <v>381</v>
      </c>
      <c r="J22" s="357">
        <v>90</v>
      </c>
      <c r="K22" s="373">
        <v>91</v>
      </c>
      <c r="L22" s="373">
        <v>92</v>
      </c>
      <c r="M22" s="373">
        <v>93</v>
      </c>
      <c r="N22" s="373">
        <v>94</v>
      </c>
      <c r="O22" s="373">
        <v>95</v>
      </c>
      <c r="P22" s="365">
        <v>95</v>
      </c>
    </row>
    <row r="23" spans="4:16" s="322" customFormat="1" ht="99.95" customHeight="1" x14ac:dyDescent="0.25">
      <c r="D23" s="367"/>
      <c r="E23" s="374"/>
      <c r="F23" s="360" t="s">
        <v>343</v>
      </c>
      <c r="G23" s="374"/>
      <c r="H23" s="360" t="s">
        <v>344</v>
      </c>
      <c r="I23" s="360" t="s">
        <v>382</v>
      </c>
      <c r="J23" s="359">
        <v>15</v>
      </c>
      <c r="K23" s="369">
        <v>16</v>
      </c>
      <c r="L23" s="369">
        <v>33</v>
      </c>
      <c r="M23" s="369">
        <v>44</v>
      </c>
      <c r="N23" s="369">
        <v>55</v>
      </c>
      <c r="O23" s="369">
        <v>55</v>
      </c>
      <c r="P23" s="369">
        <v>55</v>
      </c>
    </row>
    <row r="24" spans="4:16" s="323" customFormat="1" ht="99.95" customHeight="1" x14ac:dyDescent="0.25">
      <c r="D24" s="370"/>
      <c r="E24" s="375"/>
      <c r="F24" s="375"/>
      <c r="G24" s="376" t="s">
        <v>315</v>
      </c>
      <c r="H24" s="377" t="s">
        <v>387</v>
      </c>
      <c r="I24" s="377" t="s">
        <v>383</v>
      </c>
      <c r="J24" s="382">
        <v>83</v>
      </c>
      <c r="K24" s="370">
        <v>85</v>
      </c>
      <c r="L24" s="370">
        <v>87</v>
      </c>
      <c r="M24" s="370">
        <v>89</v>
      </c>
      <c r="N24" s="370">
        <v>91</v>
      </c>
      <c r="O24" s="370">
        <v>93</v>
      </c>
      <c r="P24" s="370">
        <v>93</v>
      </c>
    </row>
  </sheetData>
  <mergeCells count="9">
    <mergeCell ref="P8:P9"/>
    <mergeCell ref="D8:D9"/>
    <mergeCell ref="E8:E9"/>
    <mergeCell ref="H8:H9"/>
    <mergeCell ref="L8:O8"/>
    <mergeCell ref="F8:F9"/>
    <mergeCell ref="G8:G9"/>
    <mergeCell ref="I8:I9"/>
    <mergeCell ref="J8:K8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tabel 6.1 baru</vt:lpstr>
      <vt:lpstr>target</vt:lpstr>
      <vt:lpstr>'tabel 6.1 baru'!Print_Area</vt:lpstr>
      <vt:lpstr>target!Print_Area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2022-12-08T06:13:11Z</cp:lastPrinted>
  <dcterms:created xsi:type="dcterms:W3CDTF">2021-07-06T05:16:27Z</dcterms:created>
  <dcterms:modified xsi:type="dcterms:W3CDTF">2022-12-12T04:22:53Z</dcterms:modified>
</cp:coreProperties>
</file>